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EC56ECA1-1AA8-4CEE-811C-88355B3262D5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Лист1!$A$1:$X$22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" i="4" l="1"/>
  <c r="V13" i="4"/>
  <c r="V14" i="4"/>
  <c r="V15" i="4"/>
  <c r="X15" i="4" s="1"/>
  <c r="V16" i="4"/>
  <c r="V17" i="4"/>
  <c r="V18" i="4"/>
  <c r="X18" i="4" s="1"/>
  <c r="V11" i="4"/>
  <c r="U19" i="4"/>
  <c r="G19" i="4"/>
  <c r="H19" i="4"/>
  <c r="I19" i="4"/>
  <c r="J19" i="4"/>
  <c r="K19" i="4"/>
  <c r="L19" i="4"/>
  <c r="M19" i="4"/>
  <c r="N19" i="4"/>
  <c r="O19" i="4"/>
  <c r="P19" i="4"/>
  <c r="R19" i="4"/>
  <c r="S19" i="4"/>
  <c r="T19" i="4"/>
  <c r="W19" i="4"/>
  <c r="F19" i="4"/>
  <c r="Q15" i="4"/>
  <c r="Q17" i="4"/>
  <c r="X17" i="4" s="1"/>
  <c r="Q18" i="4"/>
  <c r="Q12" i="4"/>
  <c r="X12" i="4" s="1"/>
  <c r="Q16" i="4"/>
  <c r="X16" i="4" s="1"/>
  <c r="Q14" i="4"/>
  <c r="X14" i="4"/>
  <c r="Q13" i="4"/>
  <c r="X13" i="4" s="1"/>
  <c r="Q11" i="4"/>
  <c r="Q19" i="4" s="1"/>
  <c r="X11" i="4" l="1"/>
  <c r="X19" i="4" s="1"/>
  <c r="V19" i="4"/>
</calcChain>
</file>

<file path=xl/sharedStrings.xml><?xml version="1.0" encoding="utf-8"?>
<sst xmlns="http://schemas.openxmlformats.org/spreadsheetml/2006/main" count="69" uniqueCount="50">
  <si>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</si>
  <si>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</si>
  <si>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</si>
  <si>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</si>
  <si>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</si>
  <si>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</si>
  <si>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дні</t>
  </si>
  <si>
    <t>Посада</t>
  </si>
  <si>
    <t>Таб №</t>
  </si>
  <si>
    <t>ВИТЯГ З РОЗРАХУНКОВО-ПЛАТІЖНОЇ ВІДОМОСТІ</t>
  </si>
  <si>
    <t>Разом по листу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</si>
  <si>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</si>
  <si>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</si>
  <si>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</si>
  <si>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</si>
  <si>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</si>
  <si>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Грошова допомога  на оздоровлення</t>
  </si>
  <si>
    <t>Нарахування</t>
  </si>
  <si>
    <t>Виплати у міжрозрах.          період (аванс тощо)</t>
  </si>
  <si>
    <t xml:space="preserve">Утримання </t>
  </si>
  <si>
    <t>По посадовому окладу</t>
  </si>
  <si>
    <t>Вислуга років</t>
  </si>
  <si>
    <t>Допомога соц.побутова</t>
  </si>
  <si>
    <t>Індексація</t>
  </si>
  <si>
    <t xml:space="preserve">Відпускні, компенсація </t>
  </si>
  <si>
    <t>Надбавка за інтенсивність</t>
  </si>
  <si>
    <t xml:space="preserve">Оплата  по середньому (лікарняні листи, за час у відрядженні тощо) </t>
  </si>
  <si>
    <t>По окладу за спеціальним  званням</t>
  </si>
  <si>
    <t>Янков            Олександр Степанович</t>
  </si>
  <si>
    <t>Греба                   Роман Володимирович</t>
  </si>
  <si>
    <t>Відпрацьо   вано</t>
  </si>
  <si>
    <t xml:space="preserve"> Надбавка за роботу з документами "таємно"</t>
  </si>
  <si>
    <t>Прізвище, ім'я,            по батькові</t>
  </si>
  <si>
    <t>Відшкодовано ПДФО</t>
  </si>
  <si>
    <t xml:space="preserve">Перший заступник голови ОДА (перший заступник начальника ОВА)          </t>
  </si>
  <si>
    <t xml:space="preserve">Заступник голови ОДА (заступник начальника ОВА)          </t>
  </si>
  <si>
    <t>грн, коп</t>
  </si>
  <si>
    <t>Бондар             Віталій Валерійович</t>
  </si>
  <si>
    <t>Поливач           Віктор Миколайович</t>
  </si>
  <si>
    <t xml:space="preserve">Заступник голови ОДА (заступник начальника ОВА) з оборонних питань </t>
  </si>
  <si>
    <t>Сакрієр         Оксана Леонідівна</t>
  </si>
  <si>
    <t xml:space="preserve">Заступник голови ОДА (заступник начальника ОВА) </t>
  </si>
  <si>
    <t>Симак            Оксана  Василівна</t>
  </si>
  <si>
    <t>Грибовський Ігор   Васильович</t>
  </si>
  <si>
    <t>Осипенко      Руслан  Іванович</t>
  </si>
  <si>
    <t>Заступник голови ОДА (заступник начальника ОВА) з питань цифрового розвитку, цифрових трансформацій і цифровізації (CDTO)</t>
  </si>
  <si>
    <t>за травень 2026 року</t>
  </si>
  <si>
    <t>Військо- вий збір</t>
  </si>
  <si>
    <t>Аліменти</t>
  </si>
  <si>
    <t>31 календ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</si>
</sst>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right" vertical="center"/>
    </xf>
    <xf numFmtId="2" fontId="0" fillId="0" borderId="5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 vertical="center"/>
    </xf>
    <xf numFmtId="2" fontId="0" fillId="2" borderId="2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2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vertical="center"/>
    </xf>
    <xf numFmtId="0" fontId="16" fillId="0" borderId="0" xfId="0" applyFont="1" applyAlignment="1">
      <alignment horizontal="left" wrapText="1"/>
    </xf>
    <xf numFmtId="49" fontId="9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tabSelected="1" topLeftCell="D7" zoomScale="87" zoomScaleNormal="87" zoomScaleSheetLayoutView="80" zoomScalePageLayoutView="96" workbookViewId="0">
      <pane ySplit="1908" topLeftCell="A11" activePane="bottomLeft"/>
      <selection activeCell="U9" sqref="U9"/>
      <selection pane="bottomLeft" activeCell="W15" sqref="W15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7.88671875" customWidth="1"/>
    <col min="5" max="5" width="8.44140625" customWidth="1"/>
    <col min="6" max="7" width="10.88671875" customWidth="1"/>
    <col min="8" max="8" width="10.109375" customWidth="1"/>
    <col min="9" max="9" width="11.5546875" customWidth="1"/>
    <col min="10" max="10" width="10.44140625" customWidth="1"/>
    <col min="11" max="11" width="12" hidden="1" customWidth="1"/>
    <col min="12" max="12" width="8.109375" customWidth="1"/>
    <col min="13" max="13" width="10" customWidth="1"/>
    <col min="14" max="14" width="11" customWidth="1"/>
    <col min="15" max="15" width="10" customWidth="1"/>
    <col min="16" max="16" width="9.88671875" hidden="1" customWidth="1"/>
    <col min="17" max="18" width="10.88671875" customWidth="1"/>
    <col min="19" max="19" width="10" customWidth="1"/>
    <col min="20" max="20" width="9.5546875" customWidth="1"/>
    <col min="21" max="21" width="10.44140625" customWidth="1"/>
    <col min="22" max="22" width="10.88671875" customWidth="1"/>
    <col min="23" max="23" width="12.109375" customWidth="1"/>
    <col min="24" max="24" width="11" customWidth="1"/>
  </cols>
  <sheetData>
    <row r="1" spans="1:25" ht="13.2" customHeight="1" x14ac:dyDescent="0.25">
      <c r="A1" s="2"/>
      <c r="B1" s="2"/>
      <c r="C1" s="3">
        <v>1</v>
      </c>
      <c r="D1" s="3"/>
      <c r="E1" s="4"/>
      <c r="F1" s="4"/>
      <c r="G1" s="4"/>
      <c r="H1" s="4"/>
    </row>
    <row r="2" spans="1:25" ht="17.399999999999999" customHeight="1" x14ac:dyDescent="0.25">
      <c r="A2" s="11" t="s">
        <v>13</v>
      </c>
      <c r="B2" s="11"/>
      <c r="C2" s="12"/>
      <c r="D2" s="12"/>
      <c r="E2" s="9"/>
      <c r="F2" s="9"/>
      <c r="G2" s="9"/>
      <c r="H2" s="9"/>
      <c r="I2" s="7"/>
    </row>
    <row r="3" spans="1:25" ht="13.2" customHeight="1" x14ac:dyDescent="0.25">
      <c r="A3" s="45" t="s">
        <v>12</v>
      </c>
      <c r="B3" s="45"/>
      <c r="C3" s="45"/>
      <c r="D3" s="5"/>
      <c r="E3" s="1"/>
      <c r="F3" s="1"/>
      <c r="G3" s="1"/>
      <c r="H3" s="1"/>
    </row>
    <row r="4" spans="1:25" ht="16.95" customHeight="1" x14ac:dyDescent="0.3">
      <c r="A4" s="8"/>
      <c r="B4" s="8"/>
      <c r="C4" s="8"/>
      <c r="D4" s="5"/>
      <c r="E4" s="1"/>
      <c r="F4" s="1"/>
      <c r="G4" s="1"/>
      <c r="H4" s="1"/>
      <c r="J4" s="10" t="s">
        <v>9</v>
      </c>
      <c r="K4" s="10"/>
      <c r="L4" s="10"/>
      <c r="M4" s="10"/>
      <c r="N4" s="10"/>
      <c r="O4" s="10"/>
      <c r="P4" s="10"/>
    </row>
    <row r="5" spans="1:25" ht="7.95" customHeight="1" x14ac:dyDescent="0.3">
      <c r="A5" s="8"/>
      <c r="B5" s="8"/>
      <c r="C5" s="8"/>
      <c r="D5" s="5"/>
      <c r="E5" s="1"/>
      <c r="F5" s="1"/>
      <c r="G5" s="1"/>
      <c r="H5" s="1"/>
      <c r="J5" s="10"/>
      <c r="K5" s="10"/>
      <c r="L5" s="10"/>
      <c r="M5" s="10"/>
      <c r="N5" s="10"/>
      <c r="O5" s="10"/>
      <c r="P5" s="10"/>
    </row>
    <row r="6" spans="1:25" ht="18.600000000000001" customHeight="1" x14ac:dyDescent="0.3">
      <c r="A6" s="8"/>
      <c r="B6" s="8"/>
      <c r="C6" s="8"/>
      <c r="D6" s="5"/>
      <c r="E6" s="1"/>
      <c r="F6" s="1"/>
      <c r="G6" s="1"/>
      <c r="H6" s="1"/>
      <c r="J6" s="58" t="s">
        <v>46</v>
      </c>
      <c r="K6" s="58"/>
      <c r="L6" s="58"/>
      <c r="M6" s="58"/>
      <c r="N6" s="13"/>
      <c r="O6" s="13"/>
      <c r="P6" s="13"/>
    </row>
    <row r="7" spans="1:25" ht="13.2" customHeight="1" x14ac:dyDescent="0.25">
      <c r="A7" s="8"/>
      <c r="B7" s="8"/>
      <c r="C7" s="8"/>
      <c r="D7" s="5"/>
      <c r="E7" s="1"/>
      <c r="F7" s="1"/>
      <c r="G7" s="1"/>
      <c r="H7" s="1"/>
      <c r="V7" t="s">
        <v>36</v>
      </c>
    </row>
    <row r="8" spans="1:25" ht="13.2" customHeight="1" x14ac:dyDescent="0.25">
      <c r="A8" s="47" t="s">
        <v>0</v>
      </c>
      <c r="B8" s="47" t="s">
        <v>8</v>
      </c>
      <c r="C8" s="47" t="s">
        <v>32</v>
      </c>
      <c r="D8" s="47" t="s">
        <v>7</v>
      </c>
      <c r="E8" s="50" t="s">
        <v>30</v>
      </c>
      <c r="F8" s="52" t="s">
        <v>17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  <c r="R8" s="55" t="s">
        <v>19</v>
      </c>
      <c r="S8" s="56"/>
      <c r="T8" s="56"/>
      <c r="U8" s="56"/>
      <c r="V8" s="57"/>
      <c r="W8" s="59" t="s">
        <v>33</v>
      </c>
      <c r="X8" s="47" t="s">
        <v>1</v>
      </c>
    </row>
    <row r="9" spans="1:25" ht="81" customHeight="1" x14ac:dyDescent="0.25">
      <c r="A9" s="48"/>
      <c r="B9" s="48"/>
      <c r="C9" s="48"/>
      <c r="D9" s="48"/>
      <c r="E9" s="51"/>
      <c r="F9" s="14" t="s">
        <v>20</v>
      </c>
      <c r="G9" s="14" t="s">
        <v>27</v>
      </c>
      <c r="H9" s="14" t="s">
        <v>21</v>
      </c>
      <c r="I9" s="14" t="s">
        <v>25</v>
      </c>
      <c r="J9" s="14" t="s">
        <v>31</v>
      </c>
      <c r="K9" s="14" t="s">
        <v>22</v>
      </c>
      <c r="L9" s="14" t="s">
        <v>11</v>
      </c>
      <c r="M9" s="14" t="s">
        <v>24</v>
      </c>
      <c r="N9" s="14" t="s">
        <v>26</v>
      </c>
      <c r="O9" s="14" t="s">
        <v>16</v>
      </c>
      <c r="P9" s="14" t="s">
        <v>23</v>
      </c>
      <c r="Q9" s="21" t="s">
        <v>3</v>
      </c>
      <c r="R9" s="14" t="s">
        <v>18</v>
      </c>
      <c r="S9" s="14" t="s">
        <v>4</v>
      </c>
      <c r="T9" s="14" t="s">
        <v>47</v>
      </c>
      <c r="U9" s="14" t="s">
        <v>48</v>
      </c>
      <c r="V9" s="14" t="s">
        <v>5</v>
      </c>
      <c r="W9" s="60"/>
      <c r="X9" s="48"/>
    </row>
    <row r="10" spans="1:25" ht="13.95" customHeight="1" x14ac:dyDescent="0.25">
      <c r="A10" s="15"/>
      <c r="B10" s="15"/>
      <c r="C10" s="22"/>
      <c r="D10" s="29"/>
      <c r="E10" s="14" t="s">
        <v>6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22" t="s">
        <v>2</v>
      </c>
      <c r="S10" s="23" t="s">
        <v>2</v>
      </c>
      <c r="T10" s="23" t="s">
        <v>2</v>
      </c>
      <c r="U10" s="23"/>
      <c r="V10" s="23" t="s">
        <v>2</v>
      </c>
      <c r="W10" s="23"/>
      <c r="X10" s="23" t="s">
        <v>2</v>
      </c>
    </row>
    <row r="11" spans="1:25" s="6" customFormat="1" ht="43.5" customHeight="1" x14ac:dyDescent="0.25">
      <c r="A11" s="26">
        <v>1</v>
      </c>
      <c r="B11" s="24">
        <v>618</v>
      </c>
      <c r="C11" s="33" t="s">
        <v>44</v>
      </c>
      <c r="D11" s="33" t="s">
        <v>14</v>
      </c>
      <c r="E11" s="30" t="s">
        <v>49</v>
      </c>
      <c r="F11" s="31">
        <v>127517</v>
      </c>
      <c r="G11" s="31">
        <v>2600</v>
      </c>
      <c r="H11" s="31">
        <v>65058.5</v>
      </c>
      <c r="I11" s="31"/>
      <c r="J11" s="31">
        <v>19127.55</v>
      </c>
      <c r="K11" s="31"/>
      <c r="L11" s="31"/>
      <c r="M11" s="31"/>
      <c r="N11" s="31"/>
      <c r="O11" s="31"/>
      <c r="P11" s="35"/>
      <c r="Q11" s="34">
        <f t="shared" ref="Q11:Q18" si="0">SUM(F11:P11)</f>
        <v>214303.05</v>
      </c>
      <c r="R11" s="17">
        <v>50000</v>
      </c>
      <c r="S11" s="17">
        <v>38574.550000000003</v>
      </c>
      <c r="T11" s="17">
        <v>10715.15</v>
      </c>
      <c r="U11" s="17"/>
      <c r="V11" s="17">
        <f>R11+S11+T11+U11</f>
        <v>99289.7</v>
      </c>
      <c r="W11" s="17">
        <v>38574.550000000003</v>
      </c>
      <c r="X11" s="17">
        <f>SUM(Q11-V11)+W11</f>
        <v>153587.9</v>
      </c>
      <c r="Y11" s="16"/>
    </row>
    <row r="12" spans="1:25" s="6" customFormat="1" ht="74.25" customHeight="1" x14ac:dyDescent="0.25">
      <c r="A12" s="26">
        <v>2</v>
      </c>
      <c r="B12" s="24">
        <v>628</v>
      </c>
      <c r="C12" s="25" t="s">
        <v>37</v>
      </c>
      <c r="D12" s="25" t="s">
        <v>34</v>
      </c>
      <c r="E12" s="36">
        <v>21</v>
      </c>
      <c r="F12" s="37">
        <v>74229</v>
      </c>
      <c r="G12" s="37"/>
      <c r="H12" s="37">
        <v>37114.5</v>
      </c>
      <c r="I12" s="37">
        <v>22268.7</v>
      </c>
      <c r="J12" s="37"/>
      <c r="K12" s="37"/>
      <c r="L12" s="37"/>
      <c r="M12" s="37"/>
      <c r="N12" s="37"/>
      <c r="O12" s="37"/>
      <c r="P12" s="38"/>
      <c r="Q12" s="39">
        <f t="shared" si="0"/>
        <v>133612.20000000001</v>
      </c>
      <c r="R12" s="40">
        <v>25000</v>
      </c>
      <c r="S12" s="40">
        <v>24050.2</v>
      </c>
      <c r="T12" s="40">
        <v>6680.61</v>
      </c>
      <c r="U12" s="40">
        <v>62346.13</v>
      </c>
      <c r="V12" s="17">
        <f t="shared" ref="V12:V18" si="1">R12+S12+T12+U12</f>
        <v>118076.94</v>
      </c>
      <c r="W12" s="41"/>
      <c r="X12" s="41">
        <f>SUM(Q12-V12)+W12</f>
        <v>15535.260000000009</v>
      </c>
      <c r="Y12" s="16"/>
    </row>
    <row r="13" spans="1:25" s="6" customFormat="1" ht="79.5" hidden="1" customHeight="1" x14ac:dyDescent="0.25">
      <c r="A13" s="26">
        <v>3</v>
      </c>
      <c r="B13" s="24">
        <v>552</v>
      </c>
      <c r="C13" s="25" t="s">
        <v>28</v>
      </c>
      <c r="D13" s="25" t="s">
        <v>34</v>
      </c>
      <c r="E13" s="36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>
        <f t="shared" si="0"/>
        <v>0</v>
      </c>
      <c r="R13" s="40"/>
      <c r="S13" s="40"/>
      <c r="T13" s="40"/>
      <c r="U13" s="40"/>
      <c r="V13" s="17">
        <f t="shared" si="1"/>
        <v>0</v>
      </c>
      <c r="W13" s="42"/>
      <c r="X13" s="40">
        <f>SUM(Q13-V13)</f>
        <v>0</v>
      </c>
    </row>
    <row r="14" spans="1:25" s="6" customFormat="1" ht="60" customHeight="1" x14ac:dyDescent="0.25">
      <c r="A14" s="27">
        <v>4</v>
      </c>
      <c r="B14" s="18">
        <v>608</v>
      </c>
      <c r="C14" s="20" t="s">
        <v>29</v>
      </c>
      <c r="D14" s="20" t="s">
        <v>35</v>
      </c>
      <c r="E14" s="36">
        <v>3</v>
      </c>
      <c r="F14" s="41">
        <v>9468</v>
      </c>
      <c r="G14" s="41"/>
      <c r="H14" s="41">
        <v>1988.28</v>
      </c>
      <c r="I14" s="41"/>
      <c r="J14" s="41"/>
      <c r="K14" s="41"/>
      <c r="L14" s="41"/>
      <c r="M14" s="41">
        <v>31513.95</v>
      </c>
      <c r="N14" s="41"/>
      <c r="O14" s="41"/>
      <c r="P14" s="41"/>
      <c r="Q14" s="43">
        <f t="shared" si="0"/>
        <v>42970.23</v>
      </c>
      <c r="R14" s="37">
        <v>33087.08</v>
      </c>
      <c r="S14" s="37">
        <v>7734.64</v>
      </c>
      <c r="T14" s="37">
        <v>2148.5100000000002</v>
      </c>
      <c r="U14" s="37"/>
      <c r="V14" s="17">
        <f t="shared" si="1"/>
        <v>42970.23</v>
      </c>
      <c r="W14" s="37"/>
      <c r="X14" s="41">
        <f>SUM(Q14-V14)</f>
        <v>0</v>
      </c>
    </row>
    <row r="15" spans="1:25" s="6" customFormat="1" ht="91.5" customHeight="1" x14ac:dyDescent="0.25">
      <c r="A15" s="27">
        <v>5</v>
      </c>
      <c r="B15" s="18">
        <v>633</v>
      </c>
      <c r="C15" s="20" t="s">
        <v>38</v>
      </c>
      <c r="D15" s="25" t="s">
        <v>39</v>
      </c>
      <c r="E15" s="30" t="s">
        <v>49</v>
      </c>
      <c r="F15" s="41">
        <v>66276</v>
      </c>
      <c r="G15" s="41">
        <v>1480</v>
      </c>
      <c r="H15" s="41">
        <v>33878</v>
      </c>
      <c r="I15" s="41">
        <v>19882.8</v>
      </c>
      <c r="J15" s="41">
        <v>9941.4</v>
      </c>
      <c r="K15" s="41"/>
      <c r="L15" s="41"/>
      <c r="M15" s="41"/>
      <c r="N15" s="41"/>
      <c r="O15" s="41"/>
      <c r="P15" s="41"/>
      <c r="Q15" s="43">
        <f t="shared" si="0"/>
        <v>131458.20000000001</v>
      </c>
      <c r="R15" s="37">
        <v>25000</v>
      </c>
      <c r="S15" s="37">
        <v>23662.48</v>
      </c>
      <c r="T15" s="37">
        <v>6572.91</v>
      </c>
      <c r="U15" s="37"/>
      <c r="V15" s="17">
        <f t="shared" si="1"/>
        <v>55235.39</v>
      </c>
      <c r="W15" s="37">
        <v>23662.48</v>
      </c>
      <c r="X15" s="41">
        <f>SUM(Q15-V15)+W15</f>
        <v>99885.290000000008</v>
      </c>
    </row>
    <row r="16" spans="1:25" s="6" customFormat="1" ht="60" customHeight="1" x14ac:dyDescent="0.25">
      <c r="A16" s="24">
        <v>6</v>
      </c>
      <c r="B16" s="24">
        <v>631</v>
      </c>
      <c r="C16" s="25" t="s">
        <v>40</v>
      </c>
      <c r="D16" s="25" t="s">
        <v>41</v>
      </c>
      <c r="E16" s="36">
        <v>21</v>
      </c>
      <c r="F16" s="41">
        <v>66276</v>
      </c>
      <c r="G16" s="41"/>
      <c r="H16" s="41">
        <v>33138</v>
      </c>
      <c r="I16" s="41">
        <v>19882.8</v>
      </c>
      <c r="J16" s="41"/>
      <c r="K16" s="41"/>
      <c r="L16" s="41"/>
      <c r="M16" s="41"/>
      <c r="N16" s="41"/>
      <c r="O16" s="41"/>
      <c r="P16" s="43"/>
      <c r="Q16" s="41">
        <f t="shared" si="0"/>
        <v>119296.8</v>
      </c>
      <c r="R16" s="41">
        <v>25000</v>
      </c>
      <c r="S16" s="41">
        <v>21473.42</v>
      </c>
      <c r="T16" s="41">
        <v>5964.84</v>
      </c>
      <c r="U16" s="41"/>
      <c r="V16" s="17">
        <f t="shared" si="1"/>
        <v>52438.259999999995</v>
      </c>
      <c r="W16" s="37"/>
      <c r="X16" s="41">
        <f>SUM(Q16-V16)</f>
        <v>66858.540000000008</v>
      </c>
    </row>
    <row r="17" spans="1:24" s="6" customFormat="1" ht="60" customHeight="1" x14ac:dyDescent="0.25">
      <c r="A17" s="24">
        <v>7</v>
      </c>
      <c r="B17" s="24">
        <v>629</v>
      </c>
      <c r="C17" s="25" t="s">
        <v>42</v>
      </c>
      <c r="D17" s="25" t="s">
        <v>41</v>
      </c>
      <c r="E17" s="36">
        <v>21</v>
      </c>
      <c r="F17" s="41">
        <v>66276</v>
      </c>
      <c r="G17" s="41"/>
      <c r="H17" s="41">
        <v>25942.32</v>
      </c>
      <c r="I17" s="41">
        <v>19882.8</v>
      </c>
      <c r="J17" s="41"/>
      <c r="K17" s="41"/>
      <c r="L17" s="41"/>
      <c r="M17" s="41"/>
      <c r="N17" s="41"/>
      <c r="O17" s="41"/>
      <c r="P17" s="43"/>
      <c r="Q17" s="41">
        <f t="shared" si="0"/>
        <v>112101.12000000001</v>
      </c>
      <c r="R17" s="41">
        <v>25000</v>
      </c>
      <c r="S17" s="41">
        <v>20178.2</v>
      </c>
      <c r="T17" s="41">
        <v>5605.06</v>
      </c>
      <c r="U17" s="41"/>
      <c r="V17" s="17">
        <f t="shared" si="1"/>
        <v>50783.259999999995</v>
      </c>
      <c r="W17" s="37"/>
      <c r="X17" s="41">
        <f>SUM(Q17-V17)</f>
        <v>61317.860000000015</v>
      </c>
    </row>
    <row r="18" spans="1:24" s="6" customFormat="1" ht="174" customHeight="1" x14ac:dyDescent="0.25">
      <c r="A18" s="24">
        <v>8</v>
      </c>
      <c r="B18" s="24">
        <v>630</v>
      </c>
      <c r="C18" s="25" t="s">
        <v>43</v>
      </c>
      <c r="D18" s="25" t="s">
        <v>45</v>
      </c>
      <c r="E18" s="36">
        <v>21</v>
      </c>
      <c r="F18" s="41">
        <v>66276</v>
      </c>
      <c r="G18" s="41"/>
      <c r="H18" s="41">
        <v>33138</v>
      </c>
      <c r="I18" s="41">
        <v>33138</v>
      </c>
      <c r="J18" s="41"/>
      <c r="K18" s="41"/>
      <c r="L18" s="41"/>
      <c r="M18" s="41"/>
      <c r="N18" s="41"/>
      <c r="O18" s="41"/>
      <c r="P18" s="43"/>
      <c r="Q18" s="41">
        <f t="shared" si="0"/>
        <v>132552</v>
      </c>
      <c r="R18" s="41">
        <v>25000</v>
      </c>
      <c r="S18" s="41">
        <v>23859.360000000001</v>
      </c>
      <c r="T18" s="41">
        <v>6627.6</v>
      </c>
      <c r="U18" s="41"/>
      <c r="V18" s="17">
        <f t="shared" si="1"/>
        <v>55486.96</v>
      </c>
      <c r="W18" s="37"/>
      <c r="X18" s="41">
        <f>SUM(Q18-V18)</f>
        <v>77065.040000000008</v>
      </c>
    </row>
    <row r="19" spans="1:24" ht="45.75" customHeight="1" x14ac:dyDescent="0.25">
      <c r="A19" s="19"/>
      <c r="B19" s="19"/>
      <c r="C19" s="46" t="s">
        <v>10</v>
      </c>
      <c r="D19" s="46"/>
      <c r="E19" s="32"/>
      <c r="F19" s="28">
        <f>F11+F12+F13+F14+F15+F16+F17+F18</f>
        <v>476318</v>
      </c>
      <c r="G19" s="28">
        <f t="shared" ref="G19:X19" si="2">G11+G12+G13+G14+G15+G16+G17+G18</f>
        <v>4080</v>
      </c>
      <c r="H19" s="28">
        <f t="shared" si="2"/>
        <v>230257.6</v>
      </c>
      <c r="I19" s="28">
        <f t="shared" si="2"/>
        <v>115055.1</v>
      </c>
      <c r="J19" s="28">
        <f t="shared" si="2"/>
        <v>29068.949999999997</v>
      </c>
      <c r="K19" s="28">
        <f t="shared" si="2"/>
        <v>0</v>
      </c>
      <c r="L19" s="28">
        <f t="shared" si="2"/>
        <v>0</v>
      </c>
      <c r="M19" s="28">
        <f t="shared" si="2"/>
        <v>31513.95</v>
      </c>
      <c r="N19" s="28">
        <f t="shared" si="2"/>
        <v>0</v>
      </c>
      <c r="O19" s="28">
        <f t="shared" si="2"/>
        <v>0</v>
      </c>
      <c r="P19" s="28">
        <f t="shared" si="2"/>
        <v>0</v>
      </c>
      <c r="Q19" s="28">
        <f t="shared" si="2"/>
        <v>886293.6</v>
      </c>
      <c r="R19" s="28">
        <f t="shared" si="2"/>
        <v>208087.08000000002</v>
      </c>
      <c r="S19" s="28">
        <f t="shared" si="2"/>
        <v>159532.84999999998</v>
      </c>
      <c r="T19" s="28">
        <f t="shared" si="2"/>
        <v>44314.679999999993</v>
      </c>
      <c r="U19" s="28">
        <f t="shared" si="2"/>
        <v>62346.13</v>
      </c>
      <c r="V19" s="28">
        <f t="shared" si="2"/>
        <v>474280.74000000005</v>
      </c>
      <c r="W19" s="28">
        <f t="shared" si="2"/>
        <v>62237.03</v>
      </c>
      <c r="X19" s="28">
        <f t="shared" si="2"/>
        <v>474249.89</v>
      </c>
    </row>
    <row r="20" spans="1:24" ht="36" customHeight="1" x14ac:dyDescent="0.3">
      <c r="C20" s="49" t="s">
        <v>15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4"/>
    </row>
    <row r="22" spans="1:24" ht="28.5" customHeight="1" x14ac:dyDescent="0.25"/>
  </sheetData>
  <mergeCells count="13">
    <mergeCell ref="C20:T20"/>
    <mergeCell ref="E8:E9"/>
    <mergeCell ref="F8:Q8"/>
    <mergeCell ref="R8:V8"/>
    <mergeCell ref="X8:X9"/>
    <mergeCell ref="J6:M6"/>
    <mergeCell ref="W8:W9"/>
    <mergeCell ref="A3:C3"/>
    <mergeCell ref="C19:D19"/>
    <mergeCell ref="A8:A9"/>
    <mergeCell ref="B8:B9"/>
    <mergeCell ref="C8:C9"/>
    <mergeCell ref="D8:D9"/>
  </mergeCells>
  <printOptions horizontalCentered="1" verticalCentered="1"/>
  <pageMargins left="0" right="0" top="0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2026-05-28T09:35:02Z</cp:lastPrinted>
  <dcterms:created xsi:type="dcterms:W3CDTF">2003-05-15T10:58:21Z</dcterms:created>
  <dcterms:modified xsi:type="dcterms:W3CDTF">2026-05-28T12:07:53Z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