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OneDrive\Робочий стіл\"/>
    </mc:Choice>
  </mc:AlternateContent>
  <xr:revisionPtr revIDLastSave="0" documentId="8_{4BD7AB13-289C-479A-9418-C90E421D1008}" xr6:coauthVersionLast="47" xr6:coauthVersionMax="47" xr10:uidLastSave="{00000000-0000-0000-0000-000000000000}"/>
  <bookViews>
    <workbookView xWindow="-108" yWindow="-108" windowWidth="23256" windowHeight="12456"/>
  </bookViews>
  <sheets>
    <sheet name="Лист1" sheetId="4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_xlnm.Print_Titles" localSheetId="0">Лист1!$8:$8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_xlnm.Print_Area" localSheetId="0">Лист1!$A$1:$Y$21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8" i="4" l="1"/>
  <c r="W11" i="4"/>
  <c r="Y11" i="4" s="1"/>
  <c r="W12" i="4"/>
  <c r="W13" i="4"/>
  <c r="W14" i="4"/>
  <c r="W15" i="4"/>
  <c r="Y15" i="4" s="1"/>
  <c r="W16" i="4"/>
  <c r="Y16" i="4" s="1"/>
  <c r="W17" i="4"/>
  <c r="W10" i="4"/>
  <c r="V18" i="4"/>
  <c r="G18" i="4"/>
  <c r="H18" i="4"/>
  <c r="I18" i="4"/>
  <c r="J18" i="4"/>
  <c r="K18" i="4"/>
  <c r="L18" i="4"/>
  <c r="M18" i="4"/>
  <c r="N18" i="4"/>
  <c r="P18" i="4"/>
  <c r="Q18" i="4"/>
  <c r="S18" i="4"/>
  <c r="T18" i="4"/>
  <c r="U18" i="4"/>
  <c r="X18" i="4"/>
  <c r="F18" i="4"/>
  <c r="R14" i="4"/>
  <c r="Y14" i="4"/>
  <c r="R16" i="4"/>
  <c r="R17" i="4"/>
  <c r="Y17" i="4" s="1"/>
  <c r="R11" i="4"/>
  <c r="R15" i="4"/>
  <c r="R13" i="4"/>
  <c r="Y13" i="4" s="1"/>
  <c r="R12" i="4"/>
  <c r="Y12" i="4" s="1"/>
  <c r="R10" i="4"/>
  <c r="Y10" i="4"/>
  <c r="R18" i="4"/>
  <c r="Y18" i="4" l="1"/>
  <c r="W18" i="4"/>
</calcChain>
</file>

<file path=xl/sharedStrings.xml><?xml version="1.0" encoding="utf-8"?>
<sst xmlns="http://schemas.openxmlformats.org/spreadsheetml/2006/main" count="71" uniqueCount="52">
  <si>
    <t>№з/п</t>
  </si>
  <si>
    <t>СУМА ДО ВИДАЧІ</t>
  </si>
  <si>
    <t>Сума</t>
  </si>
  <si>
    <t>РАЗОМ нараховано</t>
  </si>
  <si>
    <t>ПДФО</t>
  </si>
  <si>
    <t>РАЗОМ утримано</t>
  </si>
  <si>
    <t>дні</t>
  </si>
  <si>
    <t>Посада</t>
  </si>
  <si>
    <t>Таб №</t>
  </si>
  <si>
    <t>ВИТЯГ З РОЗРАХУНКОВО-ПЛАТІЖНОЇ ВІДОМОСТІ</t>
  </si>
  <si>
    <t>Разом по листу</t>
  </si>
  <si>
    <t>Премія</t>
  </si>
  <si>
    <t>00022680</t>
  </si>
  <si>
    <t>Голова ОДА (начальник ОВА)</t>
  </si>
  <si>
    <t>Грошова допомога  на оздоровлення</t>
  </si>
  <si>
    <t>Нарахування</t>
  </si>
  <si>
    <t>Виплати у міжрозрах.          період (аванс тощо)</t>
  </si>
  <si>
    <t xml:space="preserve">Утримання </t>
  </si>
  <si>
    <t>По посадовому окладу</t>
  </si>
  <si>
    <t>Вислуга років</t>
  </si>
  <si>
    <t>Допомога соц.побутова</t>
  </si>
  <si>
    <t>Індексація</t>
  </si>
  <si>
    <t xml:space="preserve">Відпускні, компенсація </t>
  </si>
  <si>
    <t>Надбавка за інтенсивність</t>
  </si>
  <si>
    <t xml:space="preserve">Оплата  по середньому (лікарняні листи, за час у відрядженні тощо) </t>
  </si>
  <si>
    <t>По окладу за спеціальним  званням</t>
  </si>
  <si>
    <t>Янков            Олександр Степанович</t>
  </si>
  <si>
    <t>Греба                   Роман Володимирович</t>
  </si>
  <si>
    <t xml:space="preserve"> Надбавка за роботу з документами "таємно"</t>
  </si>
  <si>
    <t>Прізвище, ім'я,            по батькові</t>
  </si>
  <si>
    <t>Відшкодовано ПДФО</t>
  </si>
  <si>
    <t xml:space="preserve">Перший заступник голови ОДА (перший заступник начальника ОВА)          </t>
  </si>
  <si>
    <t xml:space="preserve">Заступник голови ОДА (заступник начальника ОВА)          </t>
  </si>
  <si>
    <t>грн, коп</t>
  </si>
  <si>
    <t>Бондар             Віталій Валерійович</t>
  </si>
  <si>
    <t>Поливач           Віктор Миколайович</t>
  </si>
  <si>
    <t xml:space="preserve">Заступник голови ОДА (заступник начальника ОВА) з оборонних питань </t>
  </si>
  <si>
    <t>Сакрієр         Оксана Леонідівна</t>
  </si>
  <si>
    <t xml:space="preserve">Заступник голови ОДА (заступник начальника ОВА) </t>
  </si>
  <si>
    <t>Симак            Оксана  Василівна</t>
  </si>
  <si>
    <t>Грибовський Ігор   Васильович</t>
  </si>
  <si>
    <t>Осипенко      Руслан  Іванович</t>
  </si>
  <si>
    <t>Заступник голови ОДА (заступник начальника ОВА) з питань цифрового розвитку, цифрових трансформацій і цифровізації (CDTO)</t>
  </si>
  <si>
    <t>Військо- вий збір</t>
  </si>
  <si>
    <t>Аліменти</t>
  </si>
  <si>
    <t>Відпра-    цьовано</t>
  </si>
  <si>
    <t>Галина МИХАЙЛЮК</t>
  </si>
  <si>
    <t xml:space="preserve">Начальник відділу фінансового забезпечення                                                                               апарату ОДА (ОВА) - головний бухгалтер                                                   </t>
  </si>
  <si>
    <t>Чернівецька обласна державна адміністрація                                                                                       ( обласна військова адміністрація)</t>
  </si>
  <si>
    <t>31 календ день</t>
  </si>
  <si>
    <t>за серпень  2026 року</t>
  </si>
  <si>
    <t>інші виплати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</si>
</sst>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0" formatCode=";;;"/>
    <numFmt numFmtId="181" formatCode="###0.00;\-###0.00;;"/>
  </numFmts>
  <fonts count="14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/>
    </xf>
    <xf numFmtId="180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2" fontId="0" fillId="0" borderId="1" xfId="0" applyNumberFormat="1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2" fontId="0" fillId="0" borderId="4" xfId="0" applyNumberFormat="1" applyFont="1" applyFill="1" applyBorder="1" applyAlignment="1">
      <alignment horizontal="center" vertical="center"/>
    </xf>
    <xf numFmtId="181" fontId="12" fillId="0" borderId="1" xfId="0" applyNumberFormat="1" applyFont="1" applyFill="1" applyBorder="1" applyAlignment="1">
      <alignment horizontal="right" vertical="top"/>
    </xf>
    <xf numFmtId="0" fontId="11" fillId="0" borderId="2" xfId="0" applyFont="1" applyFill="1" applyBorder="1" applyAlignment="1">
      <alignment vertical="center" wrapText="1"/>
    </xf>
    <xf numFmtId="2" fontId="0" fillId="0" borderId="1" xfId="0" applyNumberFormat="1" applyFont="1" applyFill="1" applyBorder="1" applyAlignment="1">
      <alignment horizontal="right" vertical="center"/>
    </xf>
    <xf numFmtId="2" fontId="0" fillId="0" borderId="5" xfId="0" applyNumberFormat="1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right" vertical="center"/>
    </xf>
    <xf numFmtId="2" fontId="0" fillId="2" borderId="2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2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vertical="center"/>
    </xf>
    <xf numFmtId="0" fontId="12" fillId="0" borderId="0" xfId="0" applyFont="1" applyAlignment="1">
      <alignment horizontal="left" wrapText="1"/>
    </xf>
    <xf numFmtId="0" fontId="11" fillId="0" borderId="0" xfId="0" applyFont="1"/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showGridLines="0" tabSelected="1" view="pageLayout" topLeftCell="P4" zoomScale="60" zoomScaleNormal="87" zoomScaleSheetLayoutView="80" zoomScalePageLayoutView="60" workbookViewId="0">
      <pane xSplit="1272" ySplit="1668" topLeftCell="A7"/>
      <selection activeCell="P9" sqref="P9"/>
      <selection pane="topRight" activeCell="L8" sqref="L1:L65536"/>
      <selection pane="bottomLeft" activeCell="A2" sqref="A2:IV2"/>
      <selection pane="bottomRight" activeCell="Y10" sqref="Y10"/>
    </sheetView>
  </sheetViews>
  <sheetFormatPr defaultRowHeight="13.2" customHeight="1" x14ac:dyDescent="0.25"/>
  <cols>
    <col min="1" max="1" width="3.33203125" customWidth="1"/>
    <col min="2" max="2" width="4.33203125" customWidth="1"/>
    <col min="3" max="3" width="17.109375" customWidth="1"/>
    <col min="4" max="4" width="17.88671875" customWidth="1"/>
    <col min="5" max="5" width="7.109375" customWidth="1"/>
    <col min="6" max="7" width="10.88671875" customWidth="1"/>
    <col min="8" max="8" width="10.109375" customWidth="1"/>
    <col min="9" max="9" width="11.5546875" customWidth="1"/>
    <col min="10" max="10" width="10.44140625" customWidth="1"/>
    <col min="11" max="11" width="12" hidden="1" customWidth="1"/>
    <col min="12" max="12" width="8.109375" hidden="1" customWidth="1"/>
    <col min="13" max="13" width="10" customWidth="1"/>
    <col min="14" max="15" width="11" customWidth="1"/>
    <col min="16" max="16" width="10" customWidth="1"/>
    <col min="17" max="17" width="9.6640625" customWidth="1"/>
    <col min="18" max="19" width="10.88671875" customWidth="1"/>
    <col min="20" max="20" width="11.33203125" customWidth="1"/>
    <col min="21" max="21" width="9.5546875" customWidth="1"/>
    <col min="22" max="22" width="9.6640625" customWidth="1"/>
    <col min="23" max="23" width="10.88671875" customWidth="1"/>
    <col min="24" max="24" width="12.109375" customWidth="1"/>
    <col min="25" max="25" width="11" customWidth="1"/>
  </cols>
  <sheetData>
    <row r="1" spans="1:26" ht="6" customHeight="1" x14ac:dyDescent="0.25">
      <c r="A1" s="2"/>
      <c r="B1" s="2"/>
      <c r="C1" s="3">
        <v>1</v>
      </c>
      <c r="D1" s="3"/>
      <c r="E1" s="4"/>
      <c r="F1" s="4"/>
      <c r="G1" s="4"/>
      <c r="H1" s="4"/>
    </row>
    <row r="2" spans="1:26" ht="34.5" customHeight="1" x14ac:dyDescent="0.25">
      <c r="A2" s="44" t="s">
        <v>48</v>
      </c>
      <c r="B2" s="44"/>
      <c r="C2" s="44"/>
      <c r="D2" s="44"/>
      <c r="E2" s="44"/>
      <c r="F2" s="44"/>
      <c r="G2" s="44"/>
      <c r="H2" s="44"/>
      <c r="I2" s="44"/>
    </row>
    <row r="3" spans="1:26" ht="13.2" customHeight="1" x14ac:dyDescent="0.25">
      <c r="A3" s="58" t="s">
        <v>12</v>
      </c>
      <c r="B3" s="58"/>
      <c r="C3" s="58"/>
      <c r="D3" s="5"/>
      <c r="E3" s="1"/>
      <c r="F3" s="1"/>
      <c r="G3" s="1"/>
      <c r="H3" s="1"/>
    </row>
    <row r="4" spans="1:26" ht="16.95" customHeight="1" x14ac:dyDescent="0.3">
      <c r="A4" s="7"/>
      <c r="B4" s="7"/>
      <c r="C4" s="7"/>
      <c r="D4" s="5"/>
      <c r="E4" s="1"/>
      <c r="F4" s="1"/>
      <c r="G4" s="1"/>
      <c r="H4" s="1"/>
      <c r="J4" s="40" t="s">
        <v>9</v>
      </c>
      <c r="K4" s="40"/>
      <c r="L4" s="40"/>
      <c r="M4" s="40"/>
      <c r="N4" s="40"/>
      <c r="O4" s="40"/>
      <c r="P4" s="40"/>
      <c r="Q4" s="40"/>
    </row>
    <row r="5" spans="1:26" ht="18.600000000000001" customHeight="1" x14ac:dyDescent="0.3">
      <c r="A5" s="7"/>
      <c r="B5" s="7"/>
      <c r="C5" s="7"/>
      <c r="D5" s="5"/>
      <c r="E5" s="1"/>
      <c r="F5" s="1"/>
      <c r="G5" s="1"/>
      <c r="H5" s="1"/>
      <c r="J5" s="55" t="s">
        <v>50</v>
      </c>
      <c r="K5" s="55"/>
      <c r="L5" s="55"/>
      <c r="M5" s="55"/>
      <c r="N5" s="41"/>
      <c r="O5" s="41"/>
      <c r="P5" s="41"/>
      <c r="Q5" s="41"/>
    </row>
    <row r="6" spans="1:26" ht="13.2" customHeight="1" x14ac:dyDescent="0.25">
      <c r="A6" s="7"/>
      <c r="B6" s="7"/>
      <c r="C6" s="7"/>
      <c r="D6" s="5"/>
      <c r="E6" s="1"/>
      <c r="F6" s="1"/>
      <c r="G6" s="1"/>
      <c r="H6" s="1"/>
      <c r="W6" t="s">
        <v>33</v>
      </c>
    </row>
    <row r="7" spans="1:26" ht="13.2" customHeight="1" x14ac:dyDescent="0.25">
      <c r="A7" s="53" t="s">
        <v>0</v>
      </c>
      <c r="B7" s="53" t="s">
        <v>8</v>
      </c>
      <c r="C7" s="53" t="s">
        <v>29</v>
      </c>
      <c r="D7" s="53" t="s">
        <v>7</v>
      </c>
      <c r="E7" s="45" t="s">
        <v>45</v>
      </c>
      <c r="F7" s="47" t="s">
        <v>15</v>
      </c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9"/>
      <c r="S7" s="50" t="s">
        <v>17</v>
      </c>
      <c r="T7" s="51"/>
      <c r="U7" s="51"/>
      <c r="V7" s="51"/>
      <c r="W7" s="52"/>
      <c r="X7" s="56" t="s">
        <v>30</v>
      </c>
      <c r="Y7" s="53" t="s">
        <v>1</v>
      </c>
    </row>
    <row r="8" spans="1:26" ht="75" customHeight="1" x14ac:dyDescent="0.25">
      <c r="A8" s="54"/>
      <c r="B8" s="54"/>
      <c r="C8" s="54"/>
      <c r="D8" s="54"/>
      <c r="E8" s="46"/>
      <c r="F8" s="8" t="s">
        <v>18</v>
      </c>
      <c r="G8" s="8" t="s">
        <v>25</v>
      </c>
      <c r="H8" s="8" t="s">
        <v>19</v>
      </c>
      <c r="I8" s="8" t="s">
        <v>23</v>
      </c>
      <c r="J8" s="8" t="s">
        <v>28</v>
      </c>
      <c r="K8" s="8" t="s">
        <v>20</v>
      </c>
      <c r="L8" s="8" t="s">
        <v>11</v>
      </c>
      <c r="M8" s="8" t="s">
        <v>22</v>
      </c>
      <c r="N8" s="8" t="s">
        <v>24</v>
      </c>
      <c r="O8" s="8" t="s">
        <v>51</v>
      </c>
      <c r="P8" s="8" t="s">
        <v>14</v>
      </c>
      <c r="Q8" s="8" t="s">
        <v>21</v>
      </c>
      <c r="R8" s="15" t="s">
        <v>3</v>
      </c>
      <c r="S8" s="8" t="s">
        <v>16</v>
      </c>
      <c r="T8" s="8" t="s">
        <v>4</v>
      </c>
      <c r="U8" s="8" t="s">
        <v>43</v>
      </c>
      <c r="V8" s="8" t="s">
        <v>44</v>
      </c>
      <c r="W8" s="8" t="s">
        <v>5</v>
      </c>
      <c r="X8" s="57"/>
      <c r="Y8" s="54"/>
    </row>
    <row r="9" spans="1:26" ht="13.95" customHeight="1" x14ac:dyDescent="0.25">
      <c r="A9" s="9"/>
      <c r="B9" s="9"/>
      <c r="C9" s="16"/>
      <c r="D9" s="23"/>
      <c r="E9" s="8" t="s">
        <v>6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/>
      <c r="P9" s="8" t="s">
        <v>2</v>
      </c>
      <c r="Q9" s="8" t="s">
        <v>2</v>
      </c>
      <c r="R9" s="8" t="s">
        <v>2</v>
      </c>
      <c r="S9" s="16" t="s">
        <v>2</v>
      </c>
      <c r="T9" s="17" t="s">
        <v>2</v>
      </c>
      <c r="U9" s="17" t="s">
        <v>2</v>
      </c>
      <c r="V9" s="17"/>
      <c r="W9" s="17" t="s">
        <v>2</v>
      </c>
      <c r="X9" s="17"/>
      <c r="Y9" s="17" t="s">
        <v>2</v>
      </c>
    </row>
    <row r="10" spans="1:26" s="6" customFormat="1" ht="43.5" customHeight="1" x14ac:dyDescent="0.25">
      <c r="A10" s="20">
        <v>1</v>
      </c>
      <c r="B10" s="18">
        <v>618</v>
      </c>
      <c r="C10" s="27" t="s">
        <v>41</v>
      </c>
      <c r="D10" s="27" t="s">
        <v>13</v>
      </c>
      <c r="E10" s="24" t="s">
        <v>49</v>
      </c>
      <c r="F10" s="25">
        <v>129983</v>
      </c>
      <c r="G10" s="25">
        <v>2600</v>
      </c>
      <c r="H10" s="25">
        <v>66291.5</v>
      </c>
      <c r="I10" s="25"/>
      <c r="J10" s="25">
        <v>19497.45</v>
      </c>
      <c r="K10" s="25"/>
      <c r="L10" s="25"/>
      <c r="M10" s="25"/>
      <c r="N10" s="25"/>
      <c r="O10" s="25">
        <v>4068.9</v>
      </c>
      <c r="P10" s="25"/>
      <c r="Q10" s="29"/>
      <c r="R10" s="28">
        <f t="shared" ref="R10:R17" si="0">SUM(F10:Q10)</f>
        <v>222440.85</v>
      </c>
      <c r="S10" s="11">
        <v>50000</v>
      </c>
      <c r="T10" s="11">
        <v>40039.35</v>
      </c>
      <c r="U10" s="11">
        <v>11122.04</v>
      </c>
      <c r="V10" s="11"/>
      <c r="W10" s="11">
        <f>S10+T10+U10+V10</f>
        <v>101161.39000000001</v>
      </c>
      <c r="X10" s="11">
        <v>40039.35</v>
      </c>
      <c r="Y10" s="35">
        <f>SUM(R10-W10)+X10</f>
        <v>161318.81</v>
      </c>
      <c r="Z10" s="10"/>
    </row>
    <row r="11" spans="1:26" s="6" customFormat="1" ht="74.25" customHeight="1" x14ac:dyDescent="0.25">
      <c r="A11" s="20">
        <v>2</v>
      </c>
      <c r="B11" s="18">
        <v>628</v>
      </c>
      <c r="C11" s="19" t="s">
        <v>34</v>
      </c>
      <c r="D11" s="19" t="s">
        <v>31</v>
      </c>
      <c r="E11" s="30">
        <v>21</v>
      </c>
      <c r="F11" s="31">
        <v>74229</v>
      </c>
      <c r="G11" s="31"/>
      <c r="H11" s="31">
        <v>37114.5</v>
      </c>
      <c r="I11" s="31">
        <v>22268.7</v>
      </c>
      <c r="J11" s="31">
        <v>11134.35</v>
      </c>
      <c r="K11" s="31"/>
      <c r="L11" s="31"/>
      <c r="M11" s="31"/>
      <c r="N11" s="31"/>
      <c r="O11" s="31"/>
      <c r="P11" s="31"/>
      <c r="Q11" s="32">
        <v>139.78</v>
      </c>
      <c r="R11" s="33">
        <f t="shared" si="0"/>
        <v>144886.33000000002</v>
      </c>
      <c r="S11" s="34">
        <v>25000</v>
      </c>
      <c r="T11" s="34">
        <v>26079.54</v>
      </c>
      <c r="U11" s="34">
        <v>7244.32</v>
      </c>
      <c r="V11" s="34">
        <v>41866.42</v>
      </c>
      <c r="W11" s="11">
        <f t="shared" ref="W11:W17" si="1">S11+T11+U11+V11</f>
        <v>100190.28</v>
      </c>
      <c r="X11" s="35"/>
      <c r="Y11" s="35">
        <f>SUM(R11-W11)+X11</f>
        <v>44696.050000000017</v>
      </c>
      <c r="Z11" s="10"/>
    </row>
    <row r="12" spans="1:26" s="6" customFormat="1" ht="79.5" hidden="1" customHeight="1" x14ac:dyDescent="0.25">
      <c r="A12" s="20">
        <v>3</v>
      </c>
      <c r="B12" s="18">
        <v>552</v>
      </c>
      <c r="C12" s="19" t="s">
        <v>26</v>
      </c>
      <c r="D12" s="19" t="s">
        <v>31</v>
      </c>
      <c r="E12" s="30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>
        <f t="shared" si="0"/>
        <v>0</v>
      </c>
      <c r="S12" s="34"/>
      <c r="T12" s="34"/>
      <c r="U12" s="34"/>
      <c r="V12" s="34"/>
      <c r="W12" s="11">
        <f t="shared" si="1"/>
        <v>0</v>
      </c>
      <c r="X12" s="36"/>
      <c r="Y12" s="34">
        <f>SUM(R12-W12)</f>
        <v>0</v>
      </c>
    </row>
    <row r="13" spans="1:26" s="6" customFormat="1" ht="60" hidden="1" customHeight="1" x14ac:dyDescent="0.25">
      <c r="A13" s="21">
        <v>4</v>
      </c>
      <c r="B13" s="12">
        <v>608</v>
      </c>
      <c r="C13" s="14" t="s">
        <v>27</v>
      </c>
      <c r="D13" s="14" t="s">
        <v>32</v>
      </c>
      <c r="E13" s="30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7">
        <f t="shared" si="0"/>
        <v>0</v>
      </c>
      <c r="S13" s="31"/>
      <c r="T13" s="31"/>
      <c r="U13" s="31"/>
      <c r="V13" s="31"/>
      <c r="W13" s="11">
        <f t="shared" si="1"/>
        <v>0</v>
      </c>
      <c r="X13" s="31"/>
      <c r="Y13" s="35">
        <f>SUM(R13-W13)</f>
        <v>0</v>
      </c>
    </row>
    <row r="14" spans="1:26" s="6" customFormat="1" ht="80.25" customHeight="1" x14ac:dyDescent="0.25">
      <c r="A14" s="21">
        <v>3</v>
      </c>
      <c r="B14" s="12">
        <v>633</v>
      </c>
      <c r="C14" s="14" t="s">
        <v>35</v>
      </c>
      <c r="D14" s="19" t="s">
        <v>36</v>
      </c>
      <c r="E14" s="24" t="s">
        <v>49</v>
      </c>
      <c r="F14" s="35">
        <v>66276</v>
      </c>
      <c r="G14" s="35">
        <v>1480</v>
      </c>
      <c r="H14" s="35">
        <v>33878</v>
      </c>
      <c r="I14" s="35">
        <v>19882.8</v>
      </c>
      <c r="J14" s="35">
        <v>9941.4</v>
      </c>
      <c r="K14" s="35"/>
      <c r="L14" s="35"/>
      <c r="M14" s="35"/>
      <c r="N14" s="35"/>
      <c r="O14" s="35"/>
      <c r="P14" s="35"/>
      <c r="Q14" s="35">
        <v>139.78</v>
      </c>
      <c r="R14" s="37">
        <f t="shared" si="0"/>
        <v>131597.98000000001</v>
      </c>
      <c r="S14" s="31">
        <v>25000</v>
      </c>
      <c r="T14" s="31">
        <v>23687.64</v>
      </c>
      <c r="U14" s="31">
        <v>6579.9</v>
      </c>
      <c r="V14" s="31"/>
      <c r="W14" s="11">
        <f t="shared" si="1"/>
        <v>55267.54</v>
      </c>
      <c r="X14" s="33">
        <v>23687.64</v>
      </c>
      <c r="Y14" s="35">
        <f>SUM(R14-W14)+X14</f>
        <v>100018.08</v>
      </c>
    </row>
    <row r="15" spans="1:26" s="6" customFormat="1" ht="53.25" customHeight="1" x14ac:dyDescent="0.25">
      <c r="A15" s="18">
        <v>4</v>
      </c>
      <c r="B15" s="18">
        <v>631</v>
      </c>
      <c r="C15" s="19" t="s">
        <v>37</v>
      </c>
      <c r="D15" s="19" t="s">
        <v>38</v>
      </c>
      <c r="E15" s="30">
        <v>21</v>
      </c>
      <c r="F15" s="35">
        <v>66276</v>
      </c>
      <c r="G15" s="35"/>
      <c r="H15" s="35">
        <v>33138</v>
      </c>
      <c r="I15" s="35">
        <v>19882.8</v>
      </c>
      <c r="J15" s="35"/>
      <c r="K15" s="35"/>
      <c r="L15" s="35"/>
      <c r="M15" s="35"/>
      <c r="N15" s="35"/>
      <c r="O15" s="35"/>
      <c r="P15" s="35"/>
      <c r="Q15" s="37">
        <v>139.78</v>
      </c>
      <c r="R15" s="35">
        <f t="shared" si="0"/>
        <v>119436.58</v>
      </c>
      <c r="S15" s="35">
        <v>25000</v>
      </c>
      <c r="T15" s="35">
        <v>21498.58</v>
      </c>
      <c r="U15" s="35">
        <v>5971.83</v>
      </c>
      <c r="V15" s="35"/>
      <c r="W15" s="11">
        <f t="shared" si="1"/>
        <v>52470.41</v>
      </c>
      <c r="X15" s="31"/>
      <c r="Y15" s="35">
        <f>SUM(R15-W15)</f>
        <v>66966.17</v>
      </c>
    </row>
    <row r="16" spans="1:26" s="6" customFormat="1" ht="51.75" customHeight="1" x14ac:dyDescent="0.25">
      <c r="A16" s="18">
        <v>5</v>
      </c>
      <c r="B16" s="18">
        <v>629</v>
      </c>
      <c r="C16" s="19" t="s">
        <v>39</v>
      </c>
      <c r="D16" s="19" t="s">
        <v>38</v>
      </c>
      <c r="E16" s="30">
        <v>21</v>
      </c>
      <c r="F16" s="35">
        <v>66276</v>
      </c>
      <c r="G16" s="35"/>
      <c r="H16" s="35">
        <v>27835.919999999998</v>
      </c>
      <c r="I16" s="35">
        <v>19882.8</v>
      </c>
      <c r="J16" s="35"/>
      <c r="K16" s="35"/>
      <c r="L16" s="35"/>
      <c r="M16" s="35"/>
      <c r="N16" s="35"/>
      <c r="O16" s="35"/>
      <c r="P16" s="35"/>
      <c r="Q16" s="37">
        <v>139.78</v>
      </c>
      <c r="R16" s="35">
        <f t="shared" si="0"/>
        <v>114134.5</v>
      </c>
      <c r="S16" s="35">
        <v>25000</v>
      </c>
      <c r="T16" s="35">
        <v>20544.21</v>
      </c>
      <c r="U16" s="35">
        <v>5706.73</v>
      </c>
      <c r="V16" s="35"/>
      <c r="W16" s="11">
        <f t="shared" si="1"/>
        <v>51250.94</v>
      </c>
      <c r="X16" s="31"/>
      <c r="Y16" s="35">
        <f>SUM(R16-W16)</f>
        <v>62883.56</v>
      </c>
    </row>
    <row r="17" spans="1:25" s="6" customFormat="1" ht="160.5" customHeight="1" x14ac:dyDescent="0.25">
      <c r="A17" s="18">
        <v>6</v>
      </c>
      <c r="B17" s="18">
        <v>630</v>
      </c>
      <c r="C17" s="19" t="s">
        <v>40</v>
      </c>
      <c r="D17" s="19" t="s">
        <v>42</v>
      </c>
      <c r="E17" s="30">
        <v>20</v>
      </c>
      <c r="F17" s="35">
        <v>63120</v>
      </c>
      <c r="G17" s="35"/>
      <c r="H17" s="35">
        <v>31560</v>
      </c>
      <c r="I17" s="35">
        <v>18936</v>
      </c>
      <c r="J17" s="35"/>
      <c r="K17" s="35"/>
      <c r="L17" s="35"/>
      <c r="M17" s="35">
        <v>12111.69</v>
      </c>
      <c r="N17" s="35"/>
      <c r="O17" s="35"/>
      <c r="P17" s="35"/>
      <c r="Q17" s="37">
        <v>133.12</v>
      </c>
      <c r="R17" s="35">
        <f t="shared" si="0"/>
        <v>125860.81</v>
      </c>
      <c r="S17" s="35">
        <v>25000</v>
      </c>
      <c r="T17" s="35">
        <v>22654.94</v>
      </c>
      <c r="U17" s="35">
        <v>6293.04</v>
      </c>
      <c r="V17" s="35"/>
      <c r="W17" s="11">
        <f t="shared" si="1"/>
        <v>53947.98</v>
      </c>
      <c r="X17" s="31"/>
      <c r="Y17" s="35">
        <f>SUM(R17-W17)</f>
        <v>71912.829999999987</v>
      </c>
    </row>
    <row r="18" spans="1:25" ht="45.75" customHeight="1" x14ac:dyDescent="0.25">
      <c r="A18" s="13"/>
      <c r="B18" s="13"/>
      <c r="C18" s="59" t="s">
        <v>10</v>
      </c>
      <c r="D18" s="59"/>
      <c r="E18" s="26"/>
      <c r="F18" s="22">
        <f>F10+F11+F12+F13+F14+F15+F16+F17</f>
        <v>466160</v>
      </c>
      <c r="G18" s="22">
        <f t="shared" ref="G18:Y18" si="2">G10+G11+G12+G13+G14+G15+G16+G17</f>
        <v>4080</v>
      </c>
      <c r="H18" s="22">
        <f t="shared" si="2"/>
        <v>229817.91999999998</v>
      </c>
      <c r="I18" s="22">
        <f t="shared" si="2"/>
        <v>100853.1</v>
      </c>
      <c r="J18" s="22">
        <f t="shared" si="2"/>
        <v>40573.200000000004</v>
      </c>
      <c r="K18" s="22">
        <f t="shared" si="2"/>
        <v>0</v>
      </c>
      <c r="L18" s="22">
        <f t="shared" si="2"/>
        <v>0</v>
      </c>
      <c r="M18" s="22">
        <f t="shared" si="2"/>
        <v>12111.69</v>
      </c>
      <c r="N18" s="22">
        <f t="shared" si="2"/>
        <v>0</v>
      </c>
      <c r="O18" s="22">
        <f t="shared" si="2"/>
        <v>4068.9</v>
      </c>
      <c r="P18" s="22">
        <f t="shared" si="2"/>
        <v>0</v>
      </c>
      <c r="Q18" s="22">
        <f t="shared" si="2"/>
        <v>692.24</v>
      </c>
      <c r="R18" s="22">
        <f t="shared" si="2"/>
        <v>858357.05</v>
      </c>
      <c r="S18" s="22">
        <f t="shared" si="2"/>
        <v>175000</v>
      </c>
      <c r="T18" s="22">
        <f t="shared" si="2"/>
        <v>154504.26</v>
      </c>
      <c r="U18" s="22">
        <f t="shared" si="2"/>
        <v>42917.860000000008</v>
      </c>
      <c r="V18" s="22">
        <f t="shared" si="2"/>
        <v>41866.42</v>
      </c>
      <c r="W18" s="22">
        <f t="shared" si="2"/>
        <v>414288.54</v>
      </c>
      <c r="X18" s="22">
        <f t="shared" si="2"/>
        <v>63726.99</v>
      </c>
      <c r="Y18" s="22">
        <f t="shared" si="2"/>
        <v>507795.5</v>
      </c>
    </row>
    <row r="19" spans="1:25" ht="21" customHeight="1" x14ac:dyDescent="0.3"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38"/>
    </row>
    <row r="20" spans="1:25" ht="35.25" customHeight="1" x14ac:dyDescent="0.3">
      <c r="C20" s="42" t="s">
        <v>47</v>
      </c>
      <c r="D20" s="42"/>
      <c r="E20" s="42"/>
      <c r="F20" s="42"/>
      <c r="G20" s="42"/>
      <c r="H20" s="42"/>
      <c r="I20" s="42"/>
      <c r="J20" s="39"/>
      <c r="K20" s="39"/>
      <c r="L20" s="39"/>
      <c r="M20" s="39"/>
      <c r="N20" s="43" t="s">
        <v>46</v>
      </c>
      <c r="O20" s="43"/>
      <c r="P20" s="43"/>
      <c r="Q20" s="43"/>
      <c r="R20" s="43"/>
    </row>
    <row r="21" spans="1:25" ht="28.5" customHeight="1" x14ac:dyDescent="0.25"/>
  </sheetData>
  <mergeCells count="16">
    <mergeCell ref="Y7:Y8"/>
    <mergeCell ref="J5:M5"/>
    <mergeCell ref="X7:X8"/>
    <mergeCell ref="A3:C3"/>
    <mergeCell ref="C18:D18"/>
    <mergeCell ref="A7:A8"/>
    <mergeCell ref="B7:B8"/>
    <mergeCell ref="C7:C8"/>
    <mergeCell ref="D7:D8"/>
    <mergeCell ref="C20:I20"/>
    <mergeCell ref="N20:R20"/>
    <mergeCell ref="A2:I2"/>
    <mergeCell ref="C19:U19"/>
    <mergeCell ref="E7:E8"/>
    <mergeCell ref="F7:R7"/>
    <mergeCell ref="S7:W7"/>
  </mergeCells>
  <printOptions horizontalCentered="1" verticalCentered="1"/>
  <pageMargins left="0" right="0" top="0" bottom="0" header="0" footer="0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Лист1!Заголовки_для_друку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Вікторія Півторан</cp:lastModifiedBy>
  <cp:revision>1</cp:revision>
  <cp:lastPrinted>2026-07-30T12:00:24Z</cp:lastPrinted>
  <dcterms:created xsi:type="dcterms:W3CDTF">2003-05-15T10:58:21Z</dcterms:created>
  <dcterms:modified xsi:type="dcterms:W3CDTF">2026-09-02T07:39:34Z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