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codeName="ЭтаКнига" defaultThemeVersion="124226"/>
  <xr:revisionPtr revIDLastSave="0" documentId="8_{4CB59D89-63CF-49FB-9D65-A2143BA1BD86}" xr6:coauthVersionLast="47" xr6:coauthVersionMax="47" xr10:uidLastSave="{00000000-0000-0000-0000-000000000000}"/>
  <bookViews>
    <workbookView xWindow="-108" yWindow="-108" windowWidth="23256" windowHeight="12456" tabRatio="497"/>
  </bookViews>
  <sheets>
    <sheet name="01.01.2026" sheetId="549" r:id="rId1"/>
  </sheets>
  <definedNames>
    <definedName name="_xlnm.Print_Area" localSheetId="0">'01.01.2026'!$A$1:$L$51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549" l="1"/>
  <c r="L9" i="549"/>
  <c r="L10" i="549"/>
  <c r="L11" i="549"/>
  <c r="L13" i="549"/>
  <c r="L14" i="549"/>
  <c r="L15" i="549"/>
  <c r="L16" i="549"/>
  <c r="L17" i="549"/>
  <c r="L18" i="549"/>
  <c r="L19" i="549"/>
  <c r="L20" i="549"/>
  <c r="L21" i="549"/>
  <c r="L22" i="549"/>
  <c r="L23" i="549"/>
  <c r="L24" i="549"/>
  <c r="L25" i="549"/>
  <c r="L27" i="549"/>
  <c r="L28" i="549"/>
  <c r="L29" i="549"/>
  <c r="L30" i="549"/>
  <c r="L31" i="549"/>
  <c r="L32" i="549"/>
  <c r="L33" i="549"/>
  <c r="L34" i="549"/>
  <c r="L35" i="549"/>
  <c r="L36" i="549"/>
  <c r="L37" i="549"/>
  <c r="L38" i="549"/>
  <c r="L39" i="549"/>
  <c r="L40" i="549"/>
  <c r="L41" i="549"/>
  <c r="L42" i="549"/>
  <c r="L7" i="549"/>
  <c r="G28" i="549"/>
  <c r="F28" i="549"/>
  <c r="L49" i="549"/>
  <c r="K49" i="549"/>
  <c r="H49" i="549"/>
  <c r="G49" i="549"/>
  <c r="I49" i="549" s="1"/>
  <c r="F49" i="549"/>
  <c r="J48" i="549"/>
  <c r="I48" i="549"/>
  <c r="J47" i="549"/>
  <c r="I47" i="549"/>
  <c r="J46" i="549"/>
  <c r="I46" i="549"/>
  <c r="J45" i="549"/>
  <c r="J49" i="549" s="1"/>
  <c r="I45" i="549"/>
  <c r="K43" i="549"/>
  <c r="K50" i="549" s="1"/>
  <c r="J42" i="549"/>
  <c r="I42" i="549"/>
  <c r="J41" i="549"/>
  <c r="I41" i="549"/>
  <c r="J40" i="549"/>
  <c r="I40" i="549"/>
  <c r="J39" i="549"/>
  <c r="I39" i="549"/>
  <c r="J38" i="549"/>
  <c r="I38" i="549"/>
  <c r="J37" i="549"/>
  <c r="I37" i="549"/>
  <c r="J36" i="549"/>
  <c r="I36" i="549"/>
  <c r="J35" i="549"/>
  <c r="I35" i="549"/>
  <c r="G34" i="549"/>
  <c r="I34" i="549" s="1"/>
  <c r="F34" i="549"/>
  <c r="J33" i="549"/>
  <c r="I33" i="549"/>
  <c r="J32" i="549"/>
  <c r="I32" i="549"/>
  <c r="J31" i="549"/>
  <c r="I31" i="549"/>
  <c r="J30" i="549"/>
  <c r="I30" i="549"/>
  <c r="J29" i="549"/>
  <c r="I29" i="549"/>
  <c r="J28" i="549"/>
  <c r="I28" i="549"/>
  <c r="J27" i="549"/>
  <c r="I27" i="549"/>
  <c r="H26" i="549"/>
  <c r="L26" i="549"/>
  <c r="G26" i="549"/>
  <c r="J26" i="549" s="1"/>
  <c r="F26" i="549"/>
  <c r="J25" i="549"/>
  <c r="I25" i="549"/>
  <c r="J24" i="549"/>
  <c r="I24" i="549"/>
  <c r="I23" i="549"/>
  <c r="G23" i="549"/>
  <c r="J23" i="549" s="1"/>
  <c r="F23" i="549"/>
  <c r="J22" i="549"/>
  <c r="I22" i="549"/>
  <c r="J21" i="549"/>
  <c r="I21" i="549"/>
  <c r="J20" i="549"/>
  <c r="I20" i="549"/>
  <c r="J19" i="549"/>
  <c r="I19" i="549"/>
  <c r="J18" i="549"/>
  <c r="I18" i="549"/>
  <c r="J17" i="549"/>
  <c r="G17" i="549"/>
  <c r="I17" i="549"/>
  <c r="F17" i="549"/>
  <c r="J16" i="549"/>
  <c r="I16" i="549"/>
  <c r="J15" i="549"/>
  <c r="I15" i="549"/>
  <c r="J14" i="549"/>
  <c r="I14" i="549"/>
  <c r="J13" i="549"/>
  <c r="I13" i="549"/>
  <c r="H12" i="549"/>
  <c r="H43" i="549"/>
  <c r="G12" i="549"/>
  <c r="J12" i="549" s="1"/>
  <c r="F12" i="549"/>
  <c r="F43" i="549"/>
  <c r="F50" i="549" s="1"/>
  <c r="J11" i="549"/>
  <c r="I11" i="549"/>
  <c r="J10" i="549"/>
  <c r="I10" i="549"/>
  <c r="J9" i="549"/>
  <c r="I9" i="549"/>
  <c r="J8" i="549"/>
  <c r="J43" i="549" s="1"/>
  <c r="J50" i="549" s="1"/>
  <c r="I8" i="549"/>
  <c r="J7" i="549"/>
  <c r="I7" i="549"/>
  <c r="H50" i="549"/>
  <c r="I26" i="549"/>
  <c r="L12" i="549"/>
  <c r="L43" i="549"/>
  <c r="L50" i="549" s="1"/>
  <c r="J34" i="549"/>
  <c r="I12" i="549" l="1"/>
  <c r="G43" i="549"/>
  <c r="G50" i="549" l="1"/>
  <c r="I50" i="549" s="1"/>
  <c r="I43" i="549"/>
</calcChain>
</file>

<file path=xl/sharedStrings.xml><?xml version="1.0" encoding="utf-8"?>
<sst xmlns="http://schemas.openxmlformats.org/spreadsheetml/2006/main" count="75" uniqueCount="70">
  <si>
    <t>Назва</t>
  </si>
  <si>
    <t>КБКД</t>
  </si>
  <si>
    <t>ТКПК</t>
  </si>
  <si>
    <t>Виділеннні асигнування</t>
  </si>
  <si>
    <t>Надійшло з початку року</t>
  </si>
  <si>
    <t>Недоотримано з ДБ</t>
  </si>
  <si>
    <t>Сума</t>
  </si>
  <si>
    <t>%</t>
  </si>
  <si>
    <t>Загальний фонд</t>
  </si>
  <si>
    <t>Базова дотація</t>
  </si>
  <si>
    <t>351 1050</t>
  </si>
  <si>
    <t>2620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</si>
  <si>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</si>
  <si>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351 1060</t>
  </si>
  <si>
    <t>371 1930</t>
  </si>
  <si>
    <t>Освітня субвенція з державного бюджету місцевим бюджетам</t>
  </si>
  <si>
    <t>221 1190</t>
  </si>
  <si>
    <t>Спеціальний фонд</t>
  </si>
  <si>
    <t>Субвенція  з державного бюджету місцевим бюджетам на фінансове забезпечення будівництва, реконструкції, ремонту і утримання автомобільних доріг для загального користування місцевого значення, вулиць і доріг комунальної власності у населених пунктах</t>
  </si>
  <si>
    <t>313 1090</t>
  </si>
  <si>
    <t>КПКВК</t>
  </si>
  <si>
    <t>КЕКВ</t>
  </si>
  <si>
    <t>В Ь О Г О   загальний фонд  ПО ОБЛАСНОМУ БЮДЖЕТУ</t>
  </si>
  <si>
    <t xml:space="preserve">В Ь О Г О  ПО ОБЛАСНОМУ БЮДЖЕТУ спеціальний фонд  </t>
  </si>
  <si>
    <t xml:space="preserve">Р А З О М  по ОБЛАСНОМУ БЮДЖЕТУ СУБВЕНЦІЙ  загального фонду та спецфонду </t>
  </si>
  <si>
    <t>221 1220</t>
  </si>
  <si>
    <t>2620, 3220</t>
  </si>
  <si>
    <t>Субвенція з державного бюджету місцевим бюджетам на надання державної підтримки особам з особливими освітніми потребами</t>
  </si>
  <si>
    <t>(грн. коп.)</t>
  </si>
  <si>
    <t>НАДХОДЖЕННЯ  ТРАНСФЕРТІВ З  ДЕРЖАВНОГО БЮДЖЕТУ  ДО  ОБЛАСНОГО БЮДЖЕТУ</t>
  </si>
  <si>
    <t>Субвенція з державного бюджету місцевим бюджетам на здійснення заходів щодо соціально - економічного розвитку окремих територій</t>
  </si>
  <si>
    <t>Субвенція з державного бюджету місцевим бюджетам на реалізацію інфраструктурних проектів та розвиток об"єктів соціально-культурної сфери</t>
  </si>
  <si>
    <t xml:space="preserve">Перераховано в ДБ </t>
  </si>
  <si>
    <t>Субвенція з державного бюджету на жилі приміщення для внутрішньо переміщених осіб, які захищали територіальну цілісність України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</si>
  <si>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</si>
  <si>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на жилі приміщення для учасників бойових дій, на території інших держав</t>
  </si>
  <si>
    <t>Субвенція з державного бюджету на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</si>
  <si>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створення навчально-практичних центрів сучасної проф-тех освіти</t>
  </si>
  <si>
    <t>Субвенція з державного бюджету місцевим бюджетам на проведення виборів</t>
  </si>
  <si>
    <t>Субвенція з державного бюджету місцевим бюджетам на розроблення комплексних планів просторового розвитку територій ТГ</t>
  </si>
  <si>
    <t>Субвенція з державного бюджету місцевим бюджетам на реалізацію проектів ремонтно-реставраційнихробіт памяток культурної спадщини</t>
  </si>
  <si>
    <t>Субвенція з державного бюджету місцевим бюджетам на закупывлю опорними закладами охорони здоров"я послуг щодо проектування та встановлення кисневих станцій</t>
  </si>
  <si>
    <t>Додаткова дотація з державного бюджету місцевим бюджетам на оплату комунальних послуг в опалювальний період</t>
  </si>
  <si>
    <t>Субвенція з державного бюджету місцевим бюджетам на здійсненя підтримки окремих закладів та заходів у системі охорони здоров"я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</si>
  <si>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насильсьва та/або насильства за ознакою статі</t>
  </si>
  <si>
    <t>Додаткова дотація з державного бюджету місцевим бюджетам на здійснення повноважень органів МС на деокупованих, тимчасово окупованих та ін. територіях України, що зазнали негативного впливу від рф</t>
  </si>
  <si>
    <t>Субвенція з державного бюджету місцевим бюджетам на виконання заходів з проекту " Активні парки - локації здорової України"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</si>
  <si>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</si>
  <si>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</si>
  <si>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проектування, будівництво, модернізацію обєктів соціальної сфери, культурної спадщини, що мають вплив на життєдіяльність населення</t>
  </si>
  <si>
    <t>Субвенція з державного бюджету місцевим бюджетам на реалізаці. проектів, спрямованих на ліквідацію наслідків збройної агресії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</si>
  <si>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</si>
  <si>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 (Мінреінтеграції)</t>
  </si>
  <si>
    <t>Надійшло з урахуванням повернення в ДБ</t>
  </si>
  <si>
    <t>,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</si>
  <si>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</si>
  <si>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</si>
  <si>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Субвенція з державного бюджету місцевим бюджетам на забезпечення діяльності ветеранів війни та демобілізованих осіб та окремі заходи з підтримки осіб, які захищали незалежність </t>
  </si>
  <si>
    <t>на 2025 рік</t>
  </si>
  <si>
    <t>Субвенція з державного бюджету місцевим бюджетам на реалізацію публічного інвестиційного проекту 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</si>
  <si>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</si>
  <si>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облаштування безпечних умов у закладах загальної середньої освіти (протипожежний захист), зокрема військових ліцеях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</si>
  <si>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</si>
  <si>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публічних інвестиційних проектів у сфері охорони здоров"я</t>
  </si>
  <si>
    <t xml:space="preserve"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профтехосвіти </t>
  </si>
  <si>
    <t>Субвенція з державного бюджету на на реалізацію публічного інвестиційного проекту із 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</si>
  <si>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забезпечення харчування учнів закладів середньої освіти</t>
  </si>
  <si>
    <t>Субвенція з державного бюджету місцевим бюджетам на будівництво нового житла та переобладнання нежитлових приміщеньдля формуваня фондів житла тимчасового проживання</t>
  </si>
  <si>
    <t>на січень-грудень                   2025 року</t>
  </si>
  <si>
    <t xml:space="preserve">                                       станом на 01 січня 2026 року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</si>
</sst>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-* #,##0.00_₴_-;\-* #,##0.00_₴_-;_-* &quot;-&quot;??_₴_-;_-@_-"/>
    <numFmt numFmtId="182" formatCode="0.0"/>
    <numFmt numFmtId="192" formatCode="#,##0.00_ ;\-#,##0.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29" fillId="24" borderId="16" applyNumberFormat="0" applyAlignment="0" applyProtection="0"/>
    <xf numFmtId="0" fontId="24" fillId="4" borderId="0" applyNumberFormat="0" applyBorder="0" applyAlignment="0" applyProtection="0"/>
    <xf numFmtId="0" fontId="30" fillId="0" borderId="17" applyNumberFormat="0" applyFill="0" applyAlignment="0" applyProtection="0"/>
    <xf numFmtId="0" fontId="16" fillId="0" borderId="2" applyNumberFormat="0" applyFill="0" applyAlignment="0" applyProtection="0"/>
    <xf numFmtId="0" fontId="31" fillId="0" borderId="18" applyNumberFormat="0" applyFill="0" applyAlignment="0" applyProtection="0"/>
    <xf numFmtId="0" fontId="17" fillId="0" borderId="3" applyNumberFormat="0" applyFill="0" applyAlignment="0" applyProtection="0"/>
    <xf numFmtId="0" fontId="32" fillId="0" borderId="19" applyNumberFormat="0" applyFill="0" applyAlignment="0" applyProtection="0"/>
    <xf numFmtId="0" fontId="18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2" fillId="0" borderId="5" applyNumberFormat="0" applyFill="0" applyAlignment="0" applyProtection="0"/>
    <xf numFmtId="0" fontId="19" fillId="20" borderId="6" applyNumberFormat="0" applyAlignment="0" applyProtection="0"/>
    <xf numFmtId="0" fontId="33" fillId="25" borderId="20" applyNumberFormat="0" applyAlignment="0" applyProtection="0"/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/>
    <xf numFmtId="0" fontId="6" fillId="0" borderId="0"/>
    <xf numFmtId="0" fontId="1" fillId="22" borderId="7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35" fillId="0" borderId="22" applyNumberFormat="0" applyFill="0" applyAlignment="0" applyProtection="0"/>
    <xf numFmtId="0" fontId="21" fillId="21" borderId="0" applyNumberFormat="0" applyBorder="0" applyAlignment="0" applyProtection="0"/>
    <xf numFmtId="0" fontId="27" fillId="0" borderId="0"/>
    <xf numFmtId="0" fontId="2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81" fontId="1" fillId="0" borderId="0" applyFont="0" applyFill="0" applyBorder="0" applyAlignment="0" applyProtection="0"/>
  </cellStyleXfs>
  <cellXfs count="90">
    <xf numFmtId="0" fontId="0" fillId="0" borderId="0" xfId="0"/>
    <xf numFmtId="4" fontId="7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" fontId="3" fillId="23" borderId="8" xfId="0" applyNumberFormat="1" applyFont="1" applyFill="1" applyBorder="1" applyAlignment="1">
      <alignment vertical="center"/>
    </xf>
    <xf numFmtId="182" fontId="7" fillId="0" borderId="8" xfId="0" applyNumberFormat="1" applyFont="1" applyFill="1" applyBorder="1" applyAlignment="1">
      <alignment horizontal="center" vertical="center" wrapText="1"/>
    </xf>
    <xf numFmtId="0" fontId="7" fillId="0" borderId="8" xfId="63" applyFont="1" applyFill="1" applyBorder="1" applyAlignment="1" applyProtection="1">
      <alignment horizontal="left" vertical="center" wrapText="1"/>
    </xf>
    <xf numFmtId="49" fontId="9" fillId="0" borderId="8" xfId="63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4" fontId="9" fillId="23" borderId="8" xfId="0" applyNumberFormat="1" applyFont="1" applyFill="1" applyBorder="1" applyAlignment="1">
      <alignment vertical="center"/>
    </xf>
    <xf numFmtId="4" fontId="9" fillId="23" borderId="8" xfId="0" applyNumberFormat="1" applyFont="1" applyFill="1" applyBorder="1" applyAlignment="1">
      <alignment vertical="center" wrapText="1"/>
    </xf>
    <xf numFmtId="0" fontId="7" fillId="23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7" fillId="0" borderId="8" xfId="63" applyFont="1" applyFill="1" applyBorder="1" applyAlignment="1" applyProtection="1">
      <alignment horizontal="left" vertical="center" wrapText="1"/>
      <protection locked="0"/>
    </xf>
    <xf numFmtId="49" fontId="9" fillId="0" borderId="8" xfId="63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5" fillId="0" borderId="0" xfId="0" applyFont="1" applyFill="1" applyBorder="1" applyAlignment="1">
      <alignment vertical="center" wrapText="1"/>
    </xf>
    <xf numFmtId="182" fontId="9" fillId="0" borderId="8" xfId="0" applyNumberFormat="1" applyFont="1" applyFill="1" applyBorder="1" applyAlignment="1">
      <alignment horizontal="center" vertical="center"/>
    </xf>
    <xf numFmtId="182" fontId="3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8" xfId="63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4" fontId="9" fillId="0" borderId="8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Fill="1" applyBorder="1"/>
    <xf numFmtId="0" fontId="7" fillId="0" borderId="8" xfId="62" applyFont="1" applyBorder="1" applyAlignment="1">
      <alignment vertical="center" wrapText="1"/>
    </xf>
    <xf numFmtId="192" fontId="9" fillId="0" borderId="8" xfId="74" applyNumberFormat="1" applyFont="1" applyFill="1" applyBorder="1" applyAlignment="1">
      <alignment horizontal="right" vertical="center" wrapText="1"/>
    </xf>
    <xf numFmtId="181" fontId="9" fillId="0" borderId="8" xfId="73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/>
    </xf>
    <xf numFmtId="181" fontId="3" fillId="23" borderId="8" xfId="73" applyFont="1" applyFill="1" applyBorder="1" applyAlignment="1">
      <alignment horizontal="right" vertical="center"/>
    </xf>
    <xf numFmtId="181" fontId="3" fillId="0" borderId="8" xfId="73" applyFont="1" applyFill="1" applyBorder="1" applyAlignment="1">
      <alignment horizontal="right" vertical="center"/>
    </xf>
    <xf numFmtId="181" fontId="9" fillId="0" borderId="0" xfId="73" applyFont="1" applyFill="1" applyAlignment="1">
      <alignment horizontal="right" vertical="center"/>
    </xf>
    <xf numFmtId="181" fontId="9" fillId="0" borderId="8" xfId="73" applyFont="1" applyFill="1" applyBorder="1" applyAlignment="1">
      <alignment horizontal="right" vertical="center"/>
    </xf>
    <xf numFmtId="181" fontId="9" fillId="0" borderId="9" xfId="74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/>
    </xf>
    <xf numFmtId="181" fontId="9" fillId="0" borderId="10" xfId="7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181" fontId="9" fillId="0" borderId="0" xfId="73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8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181" fontId="9" fillId="0" borderId="9" xfId="74" applyFont="1" applyFill="1" applyBorder="1" applyAlignment="1">
      <alignment horizontal="center" vertical="center"/>
    </xf>
    <xf numFmtId="4" fontId="9" fillId="23" borderId="8" xfId="0" applyNumberFormat="1" applyFont="1" applyFill="1" applyBorder="1" applyAlignment="1">
      <alignment horizontal="right" vertical="center"/>
    </xf>
    <xf numFmtId="4" fontId="37" fillId="23" borderId="8" xfId="0" applyNumberFormat="1" applyFont="1" applyFill="1" applyBorder="1" applyAlignment="1">
      <alignment vertical="center"/>
    </xf>
    <xf numFmtId="4" fontId="38" fillId="23" borderId="8" xfId="0" applyNumberFormat="1" applyFont="1" applyFill="1" applyBorder="1" applyAlignment="1">
      <alignment vertical="center"/>
    </xf>
    <xf numFmtId="0" fontId="39" fillId="23" borderId="0" xfId="0" applyFont="1" applyFill="1" applyBorder="1" applyAlignment="1">
      <alignment vertical="center" wrapText="1"/>
    </xf>
    <xf numFmtId="4" fontId="40" fillId="23" borderId="0" xfId="0" applyNumberFormat="1" applyFont="1" applyFill="1" applyBorder="1" applyAlignment="1">
      <alignment vertical="center"/>
    </xf>
    <xf numFmtId="0" fontId="41" fillId="23" borderId="0" xfId="0" applyFont="1" applyFill="1"/>
    <xf numFmtId="0" fontId="39" fillId="0" borderId="0" xfId="0" applyFont="1" applyFill="1" applyBorder="1" applyAlignment="1">
      <alignment vertical="center" wrapText="1"/>
    </xf>
    <xf numFmtId="4" fontId="40" fillId="0" borderId="0" xfId="0" applyNumberFormat="1" applyFont="1" applyFill="1" applyBorder="1" applyAlignment="1">
      <alignment vertical="center"/>
    </xf>
    <xf numFmtId="4" fontId="41" fillId="0" borderId="0" xfId="0" applyNumberFormat="1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81" fontId="9" fillId="0" borderId="13" xfId="73" applyFont="1" applyFill="1" applyBorder="1" applyAlignment="1">
      <alignment horizontal="center" vertical="center" wrapText="1"/>
    </xf>
    <xf numFmtId="181" fontId="9" fillId="0" borderId="14" xfId="73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вод " xfId="45"/>
    <cellStyle name="Добре" xfId="46"/>
    <cellStyle name="Заголовок 1" xfId="47" builtinId="16" customBuiltin="1"/>
    <cellStyle name="Заголовок 1 2" xfId="48"/>
    <cellStyle name="Заголовок 2" xfId="49" builtinId="17" customBuiltin="1"/>
    <cellStyle name="Заголовок 2 2" xfId="50"/>
    <cellStyle name="Заголовок 3" xfId="51" builtinId="18" customBuiltin="1"/>
    <cellStyle name="Заголовок 3 2" xfId="52"/>
    <cellStyle name="Заголовок 4" xfId="53" builtinId="19" customBuiltin="1"/>
    <cellStyle name="Заголовок 4 2" xfId="54"/>
    <cellStyle name="Звичайний" xfId="0" builtinId="0"/>
    <cellStyle name="Звичайний 2" xfId="55"/>
    <cellStyle name="Звичайний 3" xfId="56"/>
    <cellStyle name="Зв'язана клітинка" xfId="57"/>
    <cellStyle name="Контрольна клітинка" xfId="58"/>
    <cellStyle name="Контрольная ячейка" xfId="59"/>
    <cellStyle name="Назва" xfId="60"/>
    <cellStyle name="Название" xfId="61"/>
    <cellStyle name="Обычный 2" xfId="62"/>
    <cellStyle name="Обычный_ZV1PIV98" xfId="63"/>
    <cellStyle name="Примечание 2" xfId="64"/>
    <cellStyle name="Примечание 3" xfId="65"/>
    <cellStyle name="Примечание 4" xfId="66"/>
    <cellStyle name="Примечание 5" xfId="67"/>
    <cellStyle name="Связанная ячейка" xfId="68"/>
    <cellStyle name="Середній" xfId="69"/>
    <cellStyle name="Стиль 1" xfId="70"/>
    <cellStyle name="Текст попередження" xfId="71"/>
    <cellStyle name="Текст предупреждения" xfId="72"/>
    <cellStyle name="Финансовый 2" xfId="74"/>
    <cellStyle name="Фінансовий" xfId="7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view="pageBreakPreview" topLeftCell="A6" zoomScale="67" zoomScaleNormal="67" zoomScaleSheetLayoutView="67" workbookViewId="0">
      <selection sqref="A1:K1"/>
    </sheetView>
  </sheetViews>
  <sheetFormatPr defaultRowHeight="22.8" x14ac:dyDescent="0.3"/>
  <cols>
    <col min="1" max="1" width="80.33203125" style="61" customWidth="1"/>
    <col min="2" max="2" width="14.109375" style="62" hidden="1" customWidth="1"/>
    <col min="3" max="3" width="10.6640625" style="62" hidden="1" customWidth="1"/>
    <col min="4" max="4" width="16.44140625" style="7" customWidth="1"/>
    <col min="5" max="5" width="8.44140625" style="7" hidden="1" customWidth="1"/>
    <col min="6" max="6" width="27.77734375" style="74" customWidth="1"/>
    <col min="7" max="7" width="33.33203125" style="74" customWidth="1"/>
    <col min="8" max="8" width="29.6640625" style="77" customWidth="1"/>
    <col min="9" max="9" width="19" style="63" customWidth="1"/>
    <col min="10" max="10" width="29.33203125" style="7" customWidth="1"/>
    <col min="11" max="11" width="27.33203125" style="55" customWidth="1"/>
    <col min="12" max="12" width="31" style="48" customWidth="1"/>
    <col min="13" max="16384" width="8.88671875" style="7"/>
  </cols>
  <sheetData>
    <row r="1" spans="1:12" ht="22.8" customHeight="1" x14ac:dyDescent="0.3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x14ac:dyDescent="0.4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x14ac:dyDescent="0.3">
      <c r="A3" s="29" t="s">
        <v>54</v>
      </c>
      <c r="B3" s="29"/>
      <c r="C3" s="29"/>
      <c r="D3" s="29"/>
      <c r="E3" s="29"/>
      <c r="F3" s="72"/>
      <c r="G3" s="72"/>
      <c r="H3" s="75"/>
      <c r="I3" s="32"/>
      <c r="J3" s="29" t="s">
        <v>28</v>
      </c>
      <c r="K3" s="38"/>
    </row>
    <row r="4" spans="1:12" ht="21" customHeight="1" x14ac:dyDescent="0.3">
      <c r="A4" s="84" t="s">
        <v>0</v>
      </c>
      <c r="B4" s="86" t="s">
        <v>20</v>
      </c>
      <c r="C4" s="86" t="s">
        <v>21</v>
      </c>
      <c r="D4" s="86" t="s">
        <v>1</v>
      </c>
      <c r="E4" s="86" t="s">
        <v>2</v>
      </c>
      <c r="F4" s="88" t="s">
        <v>3</v>
      </c>
      <c r="G4" s="89"/>
      <c r="H4" s="5" t="s">
        <v>4</v>
      </c>
      <c r="I4" s="1"/>
      <c r="J4" s="6" t="s">
        <v>5</v>
      </c>
      <c r="K4" s="78" t="s">
        <v>32</v>
      </c>
      <c r="L4" s="80" t="s">
        <v>53</v>
      </c>
    </row>
    <row r="5" spans="1:12" ht="52.2" customHeight="1" x14ac:dyDescent="0.3">
      <c r="A5" s="85"/>
      <c r="B5" s="87"/>
      <c r="C5" s="87"/>
      <c r="D5" s="87"/>
      <c r="E5" s="87"/>
      <c r="F5" s="23" t="s">
        <v>58</v>
      </c>
      <c r="G5" s="23" t="s">
        <v>68</v>
      </c>
      <c r="H5" s="24" t="s">
        <v>6</v>
      </c>
      <c r="I5" s="9" t="s">
        <v>7</v>
      </c>
      <c r="J5" s="4"/>
      <c r="K5" s="79"/>
      <c r="L5" s="81"/>
    </row>
    <row r="6" spans="1:12" ht="24.6" x14ac:dyDescent="0.3">
      <c r="A6" s="82" t="s">
        <v>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49"/>
    </row>
    <row r="7" spans="1:12" x14ac:dyDescent="0.3">
      <c r="A7" s="10" t="s">
        <v>9</v>
      </c>
      <c r="B7" s="11" t="s">
        <v>10</v>
      </c>
      <c r="C7" s="11" t="s">
        <v>11</v>
      </c>
      <c r="D7" s="12">
        <v>41020100</v>
      </c>
      <c r="E7" s="12"/>
      <c r="F7" s="22">
        <v>277613700</v>
      </c>
      <c r="G7" s="22">
        <v>277613700</v>
      </c>
      <c r="H7" s="22">
        <v>277613700</v>
      </c>
      <c r="I7" s="30">
        <f t="shared" ref="I7:I41" si="0">H7/G7*100</f>
        <v>100</v>
      </c>
      <c r="J7" s="13">
        <f t="shared" ref="J7:J41" si="1">G7-H7</f>
        <v>0</v>
      </c>
      <c r="K7" s="51"/>
      <c r="L7" s="49">
        <f>H7-K7</f>
        <v>277613700</v>
      </c>
    </row>
    <row r="8" spans="1:12" ht="63" x14ac:dyDescent="0.3">
      <c r="A8" s="25" t="s">
        <v>12</v>
      </c>
      <c r="B8" s="26" t="s">
        <v>13</v>
      </c>
      <c r="C8" s="26" t="s">
        <v>11</v>
      </c>
      <c r="D8" s="12">
        <v>41020200</v>
      </c>
      <c r="E8" s="16" t="s">
        <v>14</v>
      </c>
      <c r="F8" s="21">
        <v>112348800</v>
      </c>
      <c r="G8" s="21">
        <v>112348800</v>
      </c>
      <c r="H8" s="21">
        <v>112348800</v>
      </c>
      <c r="I8" s="30">
        <f t="shared" si="0"/>
        <v>100</v>
      </c>
      <c r="J8" s="13">
        <f t="shared" si="1"/>
        <v>0</v>
      </c>
      <c r="K8" s="51"/>
      <c r="L8" s="49">
        <f t="shared" ref="L8:L42" si="2">H8-K8</f>
        <v>112348800</v>
      </c>
    </row>
    <row r="9" spans="1:12" ht="63" hidden="1" x14ac:dyDescent="0.3">
      <c r="A9" s="25" t="s">
        <v>42</v>
      </c>
      <c r="B9" s="26"/>
      <c r="C9" s="26"/>
      <c r="D9" s="12">
        <v>41021100</v>
      </c>
      <c r="E9" s="16"/>
      <c r="F9" s="70"/>
      <c r="G9" s="70"/>
      <c r="H9" s="36"/>
      <c r="I9" s="30" t="e">
        <f t="shared" si="0"/>
        <v>#DIV/0!</v>
      </c>
      <c r="J9" s="13">
        <f t="shared" si="1"/>
        <v>0</v>
      </c>
      <c r="K9" s="51"/>
      <c r="L9" s="49">
        <f t="shared" si="2"/>
        <v>0</v>
      </c>
    </row>
    <row r="10" spans="1:12" ht="63" hidden="1" x14ac:dyDescent="0.3">
      <c r="A10" s="20" t="s">
        <v>33</v>
      </c>
      <c r="B10" s="26"/>
      <c r="C10" s="26"/>
      <c r="D10" s="12">
        <v>41030500</v>
      </c>
      <c r="E10" s="16"/>
      <c r="F10" s="70"/>
      <c r="G10" s="70"/>
      <c r="H10" s="69"/>
      <c r="I10" s="30" t="e">
        <f t="shared" si="0"/>
        <v>#DIV/0!</v>
      </c>
      <c r="J10" s="13">
        <f t="shared" si="1"/>
        <v>0</v>
      </c>
      <c r="K10" s="50"/>
      <c r="L10" s="49">
        <f t="shared" si="2"/>
        <v>0</v>
      </c>
    </row>
    <row r="11" spans="1:12" ht="63" hidden="1" x14ac:dyDescent="0.3">
      <c r="A11" s="20" t="s">
        <v>31</v>
      </c>
      <c r="B11" s="27"/>
      <c r="C11" s="27"/>
      <c r="D11" s="12">
        <v>41032300</v>
      </c>
      <c r="E11" s="19"/>
      <c r="F11" s="71"/>
      <c r="G11" s="71"/>
      <c r="H11" s="69"/>
      <c r="I11" s="30" t="e">
        <f t="shared" si="0"/>
        <v>#DIV/0!</v>
      </c>
      <c r="J11" s="13">
        <f t="shared" si="1"/>
        <v>0</v>
      </c>
      <c r="K11" s="50"/>
      <c r="L11" s="49">
        <f t="shared" si="2"/>
        <v>0</v>
      </c>
    </row>
    <row r="12" spans="1:12" ht="133.19999999999999" customHeight="1" x14ac:dyDescent="0.4">
      <c r="A12" s="42" t="s">
        <v>51</v>
      </c>
      <c r="B12" s="41"/>
      <c r="C12" s="41"/>
      <c r="D12" s="12">
        <v>41021300</v>
      </c>
      <c r="E12" s="19"/>
      <c r="F12" s="21">
        <f>934007+1832793+2294342</f>
        <v>5061142</v>
      </c>
      <c r="G12" s="21">
        <f>934007+1832793+2294342</f>
        <v>5061142</v>
      </c>
      <c r="H12" s="21">
        <f>934007+1832793+2294342</f>
        <v>5061142</v>
      </c>
      <c r="I12" s="30">
        <f t="shared" si="0"/>
        <v>100</v>
      </c>
      <c r="J12" s="13">
        <f t="shared" si="1"/>
        <v>0</v>
      </c>
      <c r="K12" s="50"/>
      <c r="L12" s="49">
        <f t="shared" si="2"/>
        <v>5061142</v>
      </c>
    </row>
    <row r="13" spans="1:12" ht="105" hidden="1" x14ac:dyDescent="0.4">
      <c r="A13" s="42" t="s">
        <v>52</v>
      </c>
      <c r="B13" s="41"/>
      <c r="C13" s="41"/>
      <c r="D13" s="12">
        <v>41021301</v>
      </c>
      <c r="E13" s="19"/>
      <c r="F13" s="70"/>
      <c r="G13" s="70"/>
      <c r="H13" s="70"/>
      <c r="I13" s="30" t="e">
        <f t="shared" si="0"/>
        <v>#DIV/0!</v>
      </c>
      <c r="J13" s="13">
        <f t="shared" si="1"/>
        <v>0</v>
      </c>
      <c r="K13" s="50"/>
      <c r="L13" s="49">
        <f t="shared" si="2"/>
        <v>0</v>
      </c>
    </row>
    <row r="14" spans="1:12" ht="84" hidden="1" x14ac:dyDescent="0.4">
      <c r="A14" s="25" t="s">
        <v>45</v>
      </c>
      <c r="B14" s="41"/>
      <c r="C14" s="41"/>
      <c r="D14" s="12">
        <v>41021400</v>
      </c>
      <c r="E14" s="19"/>
      <c r="F14" s="70"/>
      <c r="G14" s="70"/>
      <c r="H14" s="70"/>
      <c r="I14" s="30" t="e">
        <f t="shared" si="0"/>
        <v>#DIV/0!</v>
      </c>
      <c r="J14" s="13">
        <f t="shared" si="1"/>
        <v>0</v>
      </c>
      <c r="K14" s="50"/>
      <c r="L14" s="49">
        <f t="shared" si="2"/>
        <v>0</v>
      </c>
    </row>
    <row r="15" spans="1:12" ht="63" hidden="1" x14ac:dyDescent="0.3">
      <c r="A15" s="20" t="s">
        <v>33</v>
      </c>
      <c r="B15" s="27"/>
      <c r="C15" s="27"/>
      <c r="D15" s="12">
        <v>41030500</v>
      </c>
      <c r="E15" s="19"/>
      <c r="F15" s="70"/>
      <c r="G15" s="70"/>
      <c r="H15" s="70"/>
      <c r="I15" s="30" t="e">
        <f t="shared" si="0"/>
        <v>#DIV/0!</v>
      </c>
      <c r="J15" s="13">
        <f t="shared" si="1"/>
        <v>0</v>
      </c>
      <c r="K15" s="50"/>
      <c r="L15" s="49">
        <f t="shared" si="2"/>
        <v>0</v>
      </c>
    </row>
    <row r="16" spans="1:12" ht="84" x14ac:dyDescent="0.3">
      <c r="A16" s="20" t="s">
        <v>65</v>
      </c>
      <c r="B16" s="27"/>
      <c r="C16" s="27"/>
      <c r="D16" s="12">
        <v>41030800</v>
      </c>
      <c r="E16" s="19"/>
      <c r="F16" s="21">
        <v>74045226</v>
      </c>
      <c r="G16" s="21">
        <v>74045226</v>
      </c>
      <c r="H16" s="21">
        <v>74045226</v>
      </c>
      <c r="I16" s="30">
        <f t="shared" si="0"/>
        <v>100</v>
      </c>
      <c r="J16" s="13">
        <f t="shared" si="1"/>
        <v>0</v>
      </c>
      <c r="K16" s="50">
        <v>216424.01</v>
      </c>
      <c r="L16" s="49">
        <f t="shared" si="2"/>
        <v>73828801.989999995</v>
      </c>
    </row>
    <row r="17" spans="1:12" ht="111.6" customHeight="1" x14ac:dyDescent="0.3">
      <c r="A17" s="20" t="s">
        <v>62</v>
      </c>
      <c r="B17" s="27"/>
      <c r="C17" s="27"/>
      <c r="D17" s="12">
        <v>41030900</v>
      </c>
      <c r="E17" s="19"/>
      <c r="F17" s="21">
        <f>71971890-6780510</f>
        <v>65191380</v>
      </c>
      <c r="G17" s="21">
        <f>71971890-6780510</f>
        <v>65191380</v>
      </c>
      <c r="H17" s="21">
        <v>65191380</v>
      </c>
      <c r="I17" s="30">
        <f t="shared" si="0"/>
        <v>100</v>
      </c>
      <c r="J17" s="13">
        <f t="shared" si="1"/>
        <v>0</v>
      </c>
      <c r="K17" s="50">
        <v>1619550.8</v>
      </c>
      <c r="L17" s="49">
        <f t="shared" si="2"/>
        <v>63571829.200000003</v>
      </c>
    </row>
    <row r="18" spans="1:12" ht="47.4" customHeight="1" x14ac:dyDescent="0.3">
      <c r="A18" s="20" t="s">
        <v>66</v>
      </c>
      <c r="B18" s="27"/>
      <c r="C18" s="27"/>
      <c r="D18" s="12">
        <v>41031100</v>
      </c>
      <c r="E18" s="19"/>
      <c r="F18" s="21">
        <v>467500</v>
      </c>
      <c r="G18" s="21">
        <v>467500</v>
      </c>
      <c r="H18" s="21">
        <v>467500</v>
      </c>
      <c r="I18" s="30">
        <f t="shared" si="0"/>
        <v>100</v>
      </c>
      <c r="J18" s="13">
        <f t="shared" si="1"/>
        <v>0</v>
      </c>
      <c r="K18" s="50">
        <v>144631.29999999999</v>
      </c>
      <c r="L18" s="49">
        <f t="shared" si="2"/>
        <v>322868.7</v>
      </c>
    </row>
    <row r="19" spans="1:12" ht="42" x14ac:dyDescent="0.3">
      <c r="A19" s="20" t="s">
        <v>47</v>
      </c>
      <c r="B19" s="27"/>
      <c r="C19" s="27"/>
      <c r="D19" s="12">
        <v>41031900</v>
      </c>
      <c r="E19" s="19"/>
      <c r="F19" s="21">
        <v>133972000</v>
      </c>
      <c r="G19" s="21">
        <v>133972000</v>
      </c>
      <c r="H19" s="21">
        <v>133972000</v>
      </c>
      <c r="I19" s="30">
        <f t="shared" si="0"/>
        <v>100</v>
      </c>
      <c r="J19" s="13">
        <f t="shared" si="1"/>
        <v>0</v>
      </c>
      <c r="K19" s="50"/>
      <c r="L19" s="49">
        <f t="shared" si="2"/>
        <v>133972000</v>
      </c>
    </row>
    <row r="20" spans="1:12" ht="63" hidden="1" x14ac:dyDescent="0.3">
      <c r="A20" s="39" t="s">
        <v>48</v>
      </c>
      <c r="B20" s="27"/>
      <c r="C20" s="27"/>
      <c r="D20" s="12">
        <v>41032800</v>
      </c>
      <c r="E20" s="19"/>
      <c r="F20" s="21"/>
      <c r="G20" s="21"/>
      <c r="H20" s="21"/>
      <c r="I20" s="30" t="e">
        <f t="shared" si="0"/>
        <v>#DIV/0!</v>
      </c>
      <c r="J20" s="13">
        <f>G20-H20</f>
        <v>0</v>
      </c>
      <c r="K20" s="50"/>
      <c r="L20" s="49">
        <f t="shared" si="2"/>
        <v>0</v>
      </c>
    </row>
    <row r="21" spans="1:12" ht="84" x14ac:dyDescent="0.3">
      <c r="A21" s="20" t="s">
        <v>67</v>
      </c>
      <c r="B21" s="27"/>
      <c r="C21" s="27"/>
      <c r="D21" s="12">
        <v>41032300</v>
      </c>
      <c r="E21" s="19"/>
      <c r="F21" s="21">
        <v>9916000</v>
      </c>
      <c r="G21" s="21">
        <v>9916000</v>
      </c>
      <c r="H21" s="21">
        <v>9916000</v>
      </c>
      <c r="I21" s="30">
        <f t="shared" si="0"/>
        <v>100</v>
      </c>
      <c r="J21" s="13">
        <f>G21-H21</f>
        <v>0</v>
      </c>
      <c r="K21" s="50"/>
      <c r="L21" s="49">
        <f t="shared" si="2"/>
        <v>9916000</v>
      </c>
    </row>
    <row r="22" spans="1:12" ht="63" x14ac:dyDescent="0.3">
      <c r="A22" s="20" t="s">
        <v>46</v>
      </c>
      <c r="B22" s="27"/>
      <c r="C22" s="27"/>
      <c r="D22" s="12">
        <v>41032900</v>
      </c>
      <c r="E22" s="19"/>
      <c r="F22" s="21">
        <v>632448</v>
      </c>
      <c r="G22" s="21">
        <v>632448</v>
      </c>
      <c r="H22" s="21">
        <v>632448</v>
      </c>
      <c r="I22" s="30">
        <f t="shared" si="0"/>
        <v>100</v>
      </c>
      <c r="J22" s="13">
        <f t="shared" si="1"/>
        <v>0</v>
      </c>
      <c r="K22" s="50">
        <v>153452.26</v>
      </c>
      <c r="L22" s="49">
        <f t="shared" si="2"/>
        <v>478995.74</v>
      </c>
    </row>
    <row r="23" spans="1:12" ht="63" x14ac:dyDescent="0.3">
      <c r="A23" s="10" t="s">
        <v>43</v>
      </c>
      <c r="B23" s="11"/>
      <c r="C23" s="11"/>
      <c r="D23" s="12">
        <v>41033000</v>
      </c>
      <c r="E23" s="12"/>
      <c r="F23" s="21">
        <f>23060000-2007600+2337060</f>
        <v>23389460</v>
      </c>
      <c r="G23" s="21">
        <f>23060000-2007600+2337060</f>
        <v>23389460</v>
      </c>
      <c r="H23" s="21">
        <v>23389460</v>
      </c>
      <c r="I23" s="30">
        <f t="shared" si="0"/>
        <v>100</v>
      </c>
      <c r="J23" s="13">
        <f t="shared" si="1"/>
        <v>0</v>
      </c>
      <c r="K23" s="50">
        <v>336951.18</v>
      </c>
      <c r="L23" s="49">
        <f t="shared" si="2"/>
        <v>23052508.82</v>
      </c>
    </row>
    <row r="24" spans="1:12" ht="63" hidden="1" x14ac:dyDescent="0.3">
      <c r="A24" s="10" t="s">
        <v>41</v>
      </c>
      <c r="B24" s="11"/>
      <c r="C24" s="11"/>
      <c r="D24" s="12">
        <v>41033400</v>
      </c>
      <c r="E24" s="12"/>
      <c r="F24" s="21"/>
      <c r="G24" s="21"/>
      <c r="H24" s="21"/>
      <c r="I24" s="30" t="e">
        <f t="shared" si="0"/>
        <v>#DIV/0!</v>
      </c>
      <c r="J24" s="13">
        <f t="shared" si="1"/>
        <v>0</v>
      </c>
      <c r="K24" s="50"/>
      <c r="L24" s="49">
        <f t="shared" si="2"/>
        <v>0</v>
      </c>
    </row>
    <row r="25" spans="1:12" ht="63" hidden="1" x14ac:dyDescent="0.3">
      <c r="A25" s="10" t="s">
        <v>37</v>
      </c>
      <c r="B25" s="11"/>
      <c r="C25" s="11"/>
      <c r="D25" s="12">
        <v>41033800</v>
      </c>
      <c r="E25" s="12"/>
      <c r="F25" s="21"/>
      <c r="G25" s="21"/>
      <c r="H25" s="21"/>
      <c r="I25" s="30" t="e">
        <f t="shared" si="0"/>
        <v>#DIV/0!</v>
      </c>
      <c r="J25" s="13">
        <f t="shared" si="1"/>
        <v>0</v>
      </c>
      <c r="K25" s="50"/>
      <c r="L25" s="49">
        <f t="shared" si="2"/>
        <v>0</v>
      </c>
    </row>
    <row r="26" spans="1:12" ht="84" x14ac:dyDescent="0.3">
      <c r="A26" s="10" t="s">
        <v>61</v>
      </c>
      <c r="B26" s="11"/>
      <c r="C26" s="11"/>
      <c r="D26" s="12">
        <v>41033600</v>
      </c>
      <c r="E26" s="12"/>
      <c r="F26" s="21">
        <f>8576800+9723200</f>
        <v>18300000</v>
      </c>
      <c r="G26" s="21">
        <f>8576800+9723200</f>
        <v>18300000</v>
      </c>
      <c r="H26" s="21">
        <f>15336200+2963800</f>
        <v>18300000</v>
      </c>
      <c r="I26" s="30">
        <f t="shared" si="0"/>
        <v>100</v>
      </c>
      <c r="J26" s="13">
        <f t="shared" si="1"/>
        <v>0</v>
      </c>
      <c r="K26" s="50">
        <v>8353282.1500000004</v>
      </c>
      <c r="L26" s="49">
        <f t="shared" si="2"/>
        <v>9946717.8499999996</v>
      </c>
    </row>
    <row r="27" spans="1:12" ht="84" x14ac:dyDescent="0.3">
      <c r="A27" s="10" t="s">
        <v>64</v>
      </c>
      <c r="B27" s="11"/>
      <c r="C27" s="11"/>
      <c r="D27" s="12">
        <v>41033800</v>
      </c>
      <c r="E27" s="12"/>
      <c r="F27" s="21">
        <v>3450000</v>
      </c>
      <c r="G27" s="21">
        <v>3450000</v>
      </c>
      <c r="H27" s="21">
        <v>3450000</v>
      </c>
      <c r="I27" s="30">
        <f t="shared" si="0"/>
        <v>100</v>
      </c>
      <c r="J27" s="13">
        <f t="shared" si="1"/>
        <v>0</v>
      </c>
      <c r="K27" s="50">
        <v>1345519</v>
      </c>
      <c r="L27" s="49">
        <f t="shared" si="2"/>
        <v>2104481</v>
      </c>
    </row>
    <row r="28" spans="1:12" ht="42" x14ac:dyDescent="0.3">
      <c r="A28" s="10" t="s">
        <v>15</v>
      </c>
      <c r="B28" s="11" t="s">
        <v>16</v>
      </c>
      <c r="C28" s="11" t="s">
        <v>11</v>
      </c>
      <c r="D28" s="12">
        <v>41033900</v>
      </c>
      <c r="E28" s="12"/>
      <c r="F28" s="21">
        <f>182151200+88695800</f>
        <v>270847000</v>
      </c>
      <c r="G28" s="21">
        <f>182151200+88695800</f>
        <v>270847000</v>
      </c>
      <c r="H28" s="21">
        <v>270847000</v>
      </c>
      <c r="I28" s="30">
        <f t="shared" si="0"/>
        <v>100</v>
      </c>
      <c r="J28" s="13">
        <f t="shared" si="1"/>
        <v>0</v>
      </c>
      <c r="K28" s="51"/>
      <c r="L28" s="49">
        <f t="shared" si="2"/>
        <v>270847000</v>
      </c>
    </row>
    <row r="29" spans="1:12" ht="63" hidden="1" x14ac:dyDescent="0.3">
      <c r="A29" s="20" t="s">
        <v>30</v>
      </c>
      <c r="B29" s="11"/>
      <c r="C29" s="11"/>
      <c r="D29" s="12">
        <v>41034500</v>
      </c>
      <c r="E29" s="16"/>
      <c r="F29" s="21"/>
      <c r="G29" s="21"/>
      <c r="H29" s="65"/>
      <c r="I29" s="30" t="e">
        <f t="shared" si="0"/>
        <v>#DIV/0!</v>
      </c>
      <c r="J29" s="13">
        <f>G29-H29</f>
        <v>0</v>
      </c>
      <c r="K29" s="51"/>
      <c r="L29" s="49">
        <f t="shared" si="2"/>
        <v>0</v>
      </c>
    </row>
    <row r="30" spans="1:12" ht="63" hidden="1" x14ac:dyDescent="0.3">
      <c r="A30" s="20" t="s">
        <v>39</v>
      </c>
      <c r="B30" s="11"/>
      <c r="C30" s="11"/>
      <c r="D30" s="12">
        <v>41035300</v>
      </c>
      <c r="E30" s="16"/>
      <c r="F30" s="21"/>
      <c r="G30" s="21"/>
      <c r="H30" s="65"/>
      <c r="I30" s="30" t="e">
        <f t="shared" si="0"/>
        <v>#DIV/0!</v>
      </c>
      <c r="J30" s="13">
        <f>G30-H30</f>
        <v>0</v>
      </c>
      <c r="K30" s="51"/>
      <c r="L30" s="49">
        <f t="shared" si="2"/>
        <v>0</v>
      </c>
    </row>
    <row r="31" spans="1:12" ht="147" hidden="1" x14ac:dyDescent="0.3">
      <c r="A31" s="39" t="s">
        <v>55</v>
      </c>
      <c r="B31" s="11"/>
      <c r="C31" s="11"/>
      <c r="D31" s="12">
        <v>41034400</v>
      </c>
      <c r="E31" s="16"/>
      <c r="F31" s="21"/>
      <c r="G31" s="21"/>
      <c r="H31" s="21"/>
      <c r="I31" s="30" t="e">
        <f t="shared" si="0"/>
        <v>#DIV/0!</v>
      </c>
      <c r="J31" s="13">
        <f>G31-H31</f>
        <v>0</v>
      </c>
      <c r="K31" s="67"/>
      <c r="L31" s="49">
        <f t="shared" si="2"/>
        <v>0</v>
      </c>
    </row>
    <row r="32" spans="1:12" ht="63" x14ac:dyDescent="0.3">
      <c r="A32" s="20" t="s">
        <v>27</v>
      </c>
      <c r="B32" s="15" t="s">
        <v>25</v>
      </c>
      <c r="C32" s="15" t="s">
        <v>26</v>
      </c>
      <c r="D32" s="12">
        <v>41035400</v>
      </c>
      <c r="E32" s="16"/>
      <c r="F32" s="21">
        <v>6500</v>
      </c>
      <c r="G32" s="21">
        <v>6500</v>
      </c>
      <c r="H32" s="21">
        <v>6500</v>
      </c>
      <c r="I32" s="30">
        <f t="shared" si="0"/>
        <v>100</v>
      </c>
      <c r="J32" s="13">
        <f t="shared" si="1"/>
        <v>0</v>
      </c>
      <c r="K32" s="66"/>
      <c r="L32" s="49">
        <f t="shared" si="2"/>
        <v>6500</v>
      </c>
    </row>
    <row r="33" spans="1:12" ht="84" hidden="1" x14ac:dyDescent="0.3">
      <c r="A33" s="40" t="s">
        <v>44</v>
      </c>
      <c r="B33" s="15" t="s">
        <v>25</v>
      </c>
      <c r="C33" s="15" t="s">
        <v>26</v>
      </c>
      <c r="D33" s="12">
        <v>41035600</v>
      </c>
      <c r="E33" s="16"/>
      <c r="F33" s="21"/>
      <c r="G33" s="21"/>
      <c r="H33" s="21"/>
      <c r="I33" s="30" t="e">
        <f t="shared" si="0"/>
        <v>#DIV/0!</v>
      </c>
      <c r="J33" s="13">
        <f t="shared" si="1"/>
        <v>0</v>
      </c>
      <c r="K33" s="67"/>
      <c r="L33" s="49">
        <f t="shared" si="2"/>
        <v>0</v>
      </c>
    </row>
    <row r="34" spans="1:12" ht="84" x14ac:dyDescent="0.3">
      <c r="A34" s="20" t="s">
        <v>57</v>
      </c>
      <c r="B34" s="15"/>
      <c r="C34" s="15"/>
      <c r="D34" s="12">
        <v>41035800</v>
      </c>
      <c r="E34" s="16"/>
      <c r="F34" s="21">
        <f>7895800+11883+15517000+27252</f>
        <v>23451935</v>
      </c>
      <c r="G34" s="21">
        <f>7895800+11883+15517000+27252</f>
        <v>23451935</v>
      </c>
      <c r="H34" s="21">
        <v>23451935</v>
      </c>
      <c r="I34" s="30">
        <f t="shared" si="0"/>
        <v>100</v>
      </c>
      <c r="J34" s="13">
        <f t="shared" si="1"/>
        <v>0</v>
      </c>
      <c r="K34" s="67">
        <v>7871724.4500000002</v>
      </c>
      <c r="L34" s="49">
        <f t="shared" si="2"/>
        <v>15580210.550000001</v>
      </c>
    </row>
    <row r="35" spans="1:12" ht="63" hidden="1" x14ac:dyDescent="0.3">
      <c r="A35" s="20" t="s">
        <v>36</v>
      </c>
      <c r="B35" s="15"/>
      <c r="C35" s="15"/>
      <c r="D35" s="12">
        <v>41036100</v>
      </c>
      <c r="E35" s="16"/>
      <c r="F35" s="21"/>
      <c r="G35" s="21"/>
      <c r="H35" s="21"/>
      <c r="I35" s="30" t="e">
        <f t="shared" si="0"/>
        <v>#DIV/0!</v>
      </c>
      <c r="J35" s="13">
        <f>G35-H35</f>
        <v>0</v>
      </c>
      <c r="K35" s="68"/>
      <c r="L35" s="49">
        <f t="shared" si="2"/>
        <v>0</v>
      </c>
    </row>
    <row r="36" spans="1:12" ht="42" hidden="1" x14ac:dyDescent="0.3">
      <c r="A36" s="20" t="s">
        <v>35</v>
      </c>
      <c r="B36" s="15"/>
      <c r="C36" s="15"/>
      <c r="D36" s="12">
        <v>41036400</v>
      </c>
      <c r="E36" s="16"/>
      <c r="F36" s="21"/>
      <c r="G36" s="21"/>
      <c r="H36" s="21"/>
      <c r="I36" s="30" t="e">
        <f t="shared" si="0"/>
        <v>#DIV/0!</v>
      </c>
      <c r="J36" s="13">
        <f>G36-H36</f>
        <v>0</v>
      </c>
      <c r="K36" s="68"/>
      <c r="L36" s="49">
        <f t="shared" si="2"/>
        <v>0</v>
      </c>
    </row>
    <row r="37" spans="1:12" ht="42" hidden="1" x14ac:dyDescent="0.3">
      <c r="A37" s="20" t="s">
        <v>38</v>
      </c>
      <c r="B37" s="15"/>
      <c r="C37" s="15"/>
      <c r="D37" s="12">
        <v>41037000</v>
      </c>
      <c r="E37" s="16"/>
      <c r="F37" s="21"/>
      <c r="G37" s="21"/>
      <c r="H37" s="21"/>
      <c r="I37" s="30" t="e">
        <f t="shared" si="0"/>
        <v>#DIV/0!</v>
      </c>
      <c r="J37" s="13">
        <f>G37-H37</f>
        <v>0</v>
      </c>
      <c r="K37" s="68"/>
      <c r="L37" s="49">
        <f t="shared" si="2"/>
        <v>0</v>
      </c>
    </row>
    <row r="38" spans="1:12" ht="84" x14ac:dyDescent="0.3">
      <c r="A38" s="20" t="s">
        <v>59</v>
      </c>
      <c r="B38" s="15"/>
      <c r="C38" s="15"/>
      <c r="D38" s="12">
        <v>41036000</v>
      </c>
      <c r="E38" s="16"/>
      <c r="F38" s="21">
        <v>11183500</v>
      </c>
      <c r="G38" s="21">
        <v>11183500</v>
      </c>
      <c r="H38" s="21">
        <v>11183500</v>
      </c>
      <c r="I38" s="30">
        <f t="shared" si="0"/>
        <v>100</v>
      </c>
      <c r="J38" s="13">
        <f>G38-H38</f>
        <v>0</v>
      </c>
      <c r="K38" s="68">
        <v>202605</v>
      </c>
      <c r="L38" s="49">
        <f t="shared" si="2"/>
        <v>10980895</v>
      </c>
    </row>
    <row r="39" spans="1:12" ht="63" x14ac:dyDescent="0.3">
      <c r="A39" s="20" t="s">
        <v>60</v>
      </c>
      <c r="B39" s="15"/>
      <c r="C39" s="15"/>
      <c r="D39" s="12">
        <v>41036300</v>
      </c>
      <c r="E39" s="16"/>
      <c r="F39" s="21">
        <v>9862300</v>
      </c>
      <c r="G39" s="21">
        <v>9862300</v>
      </c>
      <c r="H39" s="13">
        <v>9862300</v>
      </c>
      <c r="I39" s="30">
        <f t="shared" si="0"/>
        <v>100</v>
      </c>
      <c r="J39" s="13">
        <f t="shared" si="1"/>
        <v>0</v>
      </c>
      <c r="K39" s="68">
        <v>768728.02</v>
      </c>
      <c r="L39" s="49">
        <f t="shared" si="2"/>
        <v>9093571.9800000004</v>
      </c>
    </row>
    <row r="40" spans="1:12" ht="63" x14ac:dyDescent="0.3">
      <c r="A40" s="20" t="s">
        <v>34</v>
      </c>
      <c r="B40" s="15"/>
      <c r="C40" s="15"/>
      <c r="D40" s="12">
        <v>41037200</v>
      </c>
      <c r="E40" s="16"/>
      <c r="F40" s="21">
        <v>4569700</v>
      </c>
      <c r="G40" s="21">
        <v>4569700</v>
      </c>
      <c r="H40" s="21">
        <v>4569700</v>
      </c>
      <c r="I40" s="30">
        <f t="shared" si="0"/>
        <v>100</v>
      </c>
      <c r="J40" s="13">
        <f t="shared" si="1"/>
        <v>0</v>
      </c>
      <c r="K40" s="68">
        <v>1268614.8799999999</v>
      </c>
      <c r="L40" s="49">
        <f t="shared" si="2"/>
        <v>3301085.12</v>
      </c>
    </row>
    <row r="41" spans="1:12" ht="63" x14ac:dyDescent="0.3">
      <c r="A41" s="20" t="s">
        <v>63</v>
      </c>
      <c r="B41" s="15"/>
      <c r="C41" s="15"/>
      <c r="D41" s="12">
        <v>41037500</v>
      </c>
      <c r="E41" s="16"/>
      <c r="F41" s="21">
        <v>67754000</v>
      </c>
      <c r="G41" s="21">
        <v>67754000</v>
      </c>
      <c r="H41" s="21">
        <v>67754000</v>
      </c>
      <c r="I41" s="30">
        <f t="shared" si="0"/>
        <v>100</v>
      </c>
      <c r="J41" s="13">
        <f t="shared" si="1"/>
        <v>0</v>
      </c>
      <c r="K41" s="68">
        <v>5761</v>
      </c>
      <c r="L41" s="49">
        <f t="shared" si="2"/>
        <v>67748239</v>
      </c>
    </row>
    <row r="42" spans="1:12" ht="63" hidden="1" x14ac:dyDescent="0.3">
      <c r="A42" s="20" t="s">
        <v>40</v>
      </c>
      <c r="B42" s="15"/>
      <c r="C42" s="15"/>
      <c r="D42" s="12">
        <v>41039100</v>
      </c>
      <c r="E42" s="16"/>
      <c r="F42" s="21"/>
      <c r="G42" s="21"/>
      <c r="H42" s="13"/>
      <c r="I42" s="30" t="e">
        <f>H42/#REF!*100</f>
        <v>#REF!</v>
      </c>
      <c r="J42" s="13" t="e">
        <f>#REF!-H42-K42</f>
        <v>#REF!</v>
      </c>
      <c r="K42" s="50"/>
      <c r="L42" s="49">
        <f t="shared" si="2"/>
        <v>0</v>
      </c>
    </row>
    <row r="43" spans="1:12" s="28" customFormat="1" ht="40.799999999999997" x14ac:dyDescent="0.3">
      <c r="A43" s="17" t="s">
        <v>22</v>
      </c>
      <c r="B43" s="18"/>
      <c r="C43" s="18"/>
      <c r="D43" s="19"/>
      <c r="E43" s="19"/>
      <c r="F43" s="8">
        <f>SUM(F7:F41)</f>
        <v>1112062591</v>
      </c>
      <c r="G43" s="8">
        <f>SUM(G7:G41)</f>
        <v>1112062591</v>
      </c>
      <c r="H43" s="8">
        <f>SUM(H7:H41)</f>
        <v>1112062591</v>
      </c>
      <c r="I43" s="31">
        <f>H43/G43*100</f>
        <v>100</v>
      </c>
      <c r="J43" s="8">
        <f>SUM(J7:J41)</f>
        <v>0</v>
      </c>
      <c r="K43" s="45">
        <f>SUM(K7:K42)</f>
        <v>22287244.050000001</v>
      </c>
      <c r="L43" s="46">
        <f>SUM(L7:L36)</f>
        <v>998651555.85000002</v>
      </c>
    </row>
    <row r="44" spans="1:12" ht="24.6" x14ac:dyDescent="0.3">
      <c r="A44" s="82" t="s">
        <v>17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49"/>
    </row>
    <row r="45" spans="1:12" ht="84" hidden="1" x14ac:dyDescent="0.3">
      <c r="A45" s="20" t="s">
        <v>49</v>
      </c>
      <c r="B45" s="11"/>
      <c r="C45" s="11"/>
      <c r="D45" s="12">
        <v>41034800</v>
      </c>
      <c r="E45" s="16"/>
      <c r="F45" s="21"/>
      <c r="G45" s="21"/>
      <c r="H45" s="43"/>
      <c r="I45" s="30" t="e">
        <f t="shared" ref="I45:I50" si="3">H45/G45*100</f>
        <v>#DIV/0!</v>
      </c>
      <c r="J45" s="13">
        <f>G45-H45</f>
        <v>0</v>
      </c>
      <c r="K45" s="52"/>
      <c r="L45" s="49"/>
    </row>
    <row r="46" spans="1:12" ht="63" hidden="1" x14ac:dyDescent="0.3">
      <c r="A46" s="39" t="s">
        <v>56</v>
      </c>
      <c r="B46" s="11"/>
      <c r="C46" s="11"/>
      <c r="D46" s="12">
        <v>41033300</v>
      </c>
      <c r="E46" s="37"/>
      <c r="F46" s="44"/>
      <c r="G46" s="44"/>
      <c r="H46" s="44"/>
      <c r="I46" s="30" t="e">
        <f t="shared" si="3"/>
        <v>#DIV/0!</v>
      </c>
      <c r="J46" s="13">
        <f>G46-H46</f>
        <v>0</v>
      </c>
      <c r="K46" s="52"/>
      <c r="L46" s="49"/>
    </row>
    <row r="47" spans="1:12" ht="63" hidden="1" x14ac:dyDescent="0.3">
      <c r="A47" s="20" t="s">
        <v>50</v>
      </c>
      <c r="B47" s="11"/>
      <c r="C47" s="11"/>
      <c r="D47" s="12">
        <v>41034700</v>
      </c>
      <c r="E47" s="16"/>
      <c r="F47" s="21"/>
      <c r="G47" s="21"/>
      <c r="H47" s="43"/>
      <c r="I47" s="30" t="e">
        <f t="shared" si="3"/>
        <v>#DIV/0!</v>
      </c>
      <c r="J47" s="13">
        <f>G47-H47</f>
        <v>0</v>
      </c>
      <c r="K47" s="54"/>
      <c r="L47" s="49"/>
    </row>
    <row r="48" spans="1:12" ht="105" hidden="1" x14ac:dyDescent="0.3">
      <c r="A48" s="10" t="s">
        <v>18</v>
      </c>
      <c r="B48" s="15" t="s">
        <v>19</v>
      </c>
      <c r="C48" s="33">
        <v>3220</v>
      </c>
      <c r="D48" s="12">
        <v>41037300</v>
      </c>
      <c r="E48" s="12"/>
      <c r="F48" s="21"/>
      <c r="G48" s="21"/>
      <c r="H48" s="13"/>
      <c r="I48" s="30" t="e">
        <f t="shared" si="3"/>
        <v>#DIV/0!</v>
      </c>
      <c r="J48" s="13">
        <f>G48-H48</f>
        <v>0</v>
      </c>
      <c r="K48" s="53"/>
      <c r="L48" s="49"/>
    </row>
    <row r="49" spans="1:12" s="28" customFormat="1" ht="40.799999999999997" x14ac:dyDescent="0.3">
      <c r="A49" s="17" t="s">
        <v>23</v>
      </c>
      <c r="B49" s="18"/>
      <c r="C49" s="18"/>
      <c r="D49" s="19"/>
      <c r="E49" s="19"/>
      <c r="F49" s="8">
        <f>SUM(F45:F48)</f>
        <v>0</v>
      </c>
      <c r="G49" s="8">
        <f>SUM(G45:G48)</f>
        <v>0</v>
      </c>
      <c r="H49" s="8">
        <f>SUM(H45:H48)</f>
        <v>0</v>
      </c>
      <c r="I49" s="31" t="e">
        <f t="shared" si="3"/>
        <v>#DIV/0!</v>
      </c>
      <c r="J49" s="8">
        <f>SUM(J45:J48)</f>
        <v>0</v>
      </c>
      <c r="K49" s="45">
        <f>SUM(K45:K48)</f>
        <v>0</v>
      </c>
      <c r="L49" s="46">
        <f>SUM(L45:L48)</f>
        <v>0</v>
      </c>
    </row>
    <row r="50" spans="1:12" s="28" customFormat="1" ht="40.799999999999997" x14ac:dyDescent="0.3">
      <c r="A50" s="17" t="s">
        <v>24</v>
      </c>
      <c r="B50" s="18"/>
      <c r="C50" s="18"/>
      <c r="D50" s="19"/>
      <c r="E50" s="19"/>
      <c r="F50" s="8">
        <f>F43+F49</f>
        <v>1112062591</v>
      </c>
      <c r="G50" s="8">
        <f>G43+G49</f>
        <v>1112062591</v>
      </c>
      <c r="H50" s="14">
        <f>H43+H49</f>
        <v>1112062591</v>
      </c>
      <c r="I50" s="31">
        <f t="shared" si="3"/>
        <v>100</v>
      </c>
      <c r="J50" s="14">
        <f>J43+J49</f>
        <v>0</v>
      </c>
      <c r="K50" s="45">
        <f>K43+K49</f>
        <v>22287244.050000001</v>
      </c>
      <c r="L50" s="47">
        <f>L43+L49</f>
        <v>998651555.85000002</v>
      </c>
    </row>
    <row r="51" spans="1:12" x14ac:dyDescent="0.3">
      <c r="A51" s="34"/>
      <c r="B51" s="35"/>
      <c r="C51" s="35"/>
      <c r="D51" s="58"/>
      <c r="E51" s="58"/>
      <c r="F51" s="73"/>
      <c r="G51" s="73"/>
      <c r="H51" s="76"/>
      <c r="I51" s="60"/>
      <c r="J51" s="59"/>
    </row>
    <row r="52" spans="1:12" x14ac:dyDescent="0.3">
      <c r="A52" s="34"/>
      <c r="B52" s="35"/>
      <c r="C52" s="35"/>
      <c r="D52" s="58"/>
      <c r="E52" s="58"/>
      <c r="F52" s="73"/>
      <c r="G52" s="73"/>
      <c r="H52" s="76"/>
      <c r="I52" s="60"/>
      <c r="J52" s="59"/>
    </row>
    <row r="53" spans="1:12" x14ac:dyDescent="0.3">
      <c r="A53" s="34"/>
      <c r="B53" s="35"/>
      <c r="C53" s="35"/>
      <c r="D53" s="58"/>
      <c r="E53" s="58"/>
      <c r="F53" s="73"/>
      <c r="G53" s="73"/>
      <c r="H53" s="76"/>
      <c r="I53" s="60"/>
      <c r="J53" s="59"/>
    </row>
    <row r="54" spans="1:12" x14ac:dyDescent="0.3">
      <c r="A54" s="34"/>
      <c r="B54" s="35"/>
      <c r="C54" s="35"/>
      <c r="D54" s="58"/>
      <c r="E54" s="58"/>
      <c r="F54" s="73"/>
      <c r="G54" s="73"/>
      <c r="H54" s="76"/>
      <c r="I54" s="60"/>
      <c r="J54" s="59"/>
    </row>
    <row r="55" spans="1:12" x14ac:dyDescent="0.3">
      <c r="A55" s="34"/>
      <c r="B55" s="35"/>
      <c r="C55" s="35"/>
      <c r="D55" s="58"/>
      <c r="E55" s="58"/>
      <c r="F55" s="73"/>
      <c r="G55" s="73"/>
      <c r="H55" s="76"/>
      <c r="I55" s="60"/>
      <c r="J55" s="59"/>
    </row>
    <row r="56" spans="1:12" x14ac:dyDescent="0.3">
      <c r="A56" s="34"/>
      <c r="B56" s="35"/>
      <c r="C56" s="35"/>
      <c r="D56" s="58"/>
      <c r="E56" s="58"/>
      <c r="F56" s="73"/>
      <c r="G56" s="73"/>
      <c r="H56" s="76"/>
      <c r="I56" s="60"/>
      <c r="J56" s="59"/>
    </row>
    <row r="57" spans="1:12" s="64" customFormat="1" x14ac:dyDescent="0.3">
      <c r="A57" s="61"/>
      <c r="B57" s="62"/>
      <c r="C57" s="62"/>
      <c r="D57" s="7"/>
      <c r="E57" s="7"/>
      <c r="F57" s="74"/>
      <c r="G57" s="74"/>
      <c r="H57" s="77"/>
      <c r="I57" s="63"/>
      <c r="J57" s="7"/>
      <c r="K57" s="56"/>
      <c r="L57" s="57"/>
    </row>
  </sheetData>
  <mergeCells count="14">
    <mergeCell ref="A6:K6"/>
    <mergeCell ref="A44:K44"/>
    <mergeCell ref="A4:A5"/>
    <mergeCell ref="B4:B5"/>
    <mergeCell ref="C4:C5"/>
    <mergeCell ref="D4:D5"/>
    <mergeCell ref="E4:E5"/>
    <mergeCell ref="F4:G4"/>
    <mergeCell ref="H4:I4"/>
    <mergeCell ref="J4:J5"/>
    <mergeCell ref="A1:K1"/>
    <mergeCell ref="A2:K2"/>
    <mergeCell ref="K4:K5"/>
    <mergeCell ref="L4:L5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01.01.2026</vt:lpstr>
      <vt:lpstr>'01.01.2026'!Область_друку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2020-07-28T07:01:16Z</cp:lastPrinted>
  <dcterms:created xsi:type="dcterms:W3CDTF">2006-09-28T05:33:49Z</dcterms:created>
  <dcterms:modified xsi:type="dcterms:W3CDTF">2026-01-08T10:10:21Z</dcterms:modified>
</cp:coreProperties>
</file>