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filterPrivacy="1" codeName="ЭтаКнига" defaultThemeVersion="124226"/>
  <xr:revisionPtr revIDLastSave="0" documentId="8_{05D95014-FCF9-44E1-BD9A-660B56DB37B6}" xr6:coauthVersionLast="47" xr6:coauthVersionMax="47" xr10:uidLastSave="{00000000-0000-0000-0000-000000000000}"/>
  <bookViews>
    <workbookView xWindow="-108" yWindow="-108" windowWidth="23256" windowHeight="12456" tabRatio="497"/>
  </bookViews>
  <sheets>
    <sheet name="01.10" sheetId="538" r:id="rId1"/>
  </sheets>
  <definedNames>
    <definedName name="_xlnm.Print_Area" localSheetId="0">'01.10'!$A$1:$L$66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2" i="538" l="1"/>
  <c r="L63" i="538" s="1"/>
  <c r="K62" i="538"/>
  <c r="H62" i="538"/>
  <c r="J61" i="538"/>
  <c r="I61" i="538"/>
  <c r="J60" i="538"/>
  <c r="I60" i="538"/>
  <c r="J59" i="538"/>
  <c r="I59" i="538"/>
  <c r="J58" i="538"/>
  <c r="I58" i="538"/>
  <c r="J57" i="538"/>
  <c r="I57" i="538"/>
  <c r="J56" i="538"/>
  <c r="I56" i="538"/>
  <c r="G55" i="538"/>
  <c r="G62" i="538" s="1"/>
  <c r="I62" i="538" s="1"/>
  <c r="J55" i="538"/>
  <c r="F55" i="538"/>
  <c r="F62" i="538" s="1"/>
  <c r="J54" i="538"/>
  <c r="I54" i="538"/>
  <c r="J53" i="538"/>
  <c r="J62" i="538" s="1"/>
  <c r="I53" i="538"/>
  <c r="J52" i="538"/>
  <c r="I52" i="538"/>
  <c r="J51" i="538"/>
  <c r="I51" i="538"/>
  <c r="J50" i="538"/>
  <c r="I50" i="538"/>
  <c r="L47" i="538"/>
  <c r="K47" i="538"/>
  <c r="K63" i="538" s="1"/>
  <c r="H47" i="538"/>
  <c r="H63" i="538" s="1"/>
  <c r="J46" i="538"/>
  <c r="I46" i="538"/>
  <c r="J45" i="538"/>
  <c r="I45" i="538"/>
  <c r="G44" i="538"/>
  <c r="I44" i="538" s="1"/>
  <c r="F44" i="538"/>
  <c r="J43" i="538"/>
  <c r="I43" i="538"/>
  <c r="J42" i="538"/>
  <c r="I42" i="538"/>
  <c r="J41" i="538"/>
  <c r="I41" i="538"/>
  <c r="J40" i="538"/>
  <c r="I40" i="538"/>
  <c r="J39" i="538"/>
  <c r="I39" i="538"/>
  <c r="F39" i="538"/>
  <c r="J38" i="538"/>
  <c r="I38" i="538"/>
  <c r="J37" i="538"/>
  <c r="I37" i="538"/>
  <c r="J36" i="538"/>
  <c r="I36" i="538"/>
  <c r="J35" i="538"/>
  <c r="I35" i="538"/>
  <c r="J34" i="538"/>
  <c r="I34" i="538"/>
  <c r="J33" i="538"/>
  <c r="I33" i="538"/>
  <c r="J32" i="538"/>
  <c r="I32" i="538"/>
  <c r="J31" i="538"/>
  <c r="I31" i="538"/>
  <c r="J30" i="538"/>
  <c r="I30" i="538"/>
  <c r="F30" i="538"/>
  <c r="J29" i="538"/>
  <c r="I29" i="538"/>
  <c r="J28" i="538"/>
  <c r="I28" i="538"/>
  <c r="F28" i="538"/>
  <c r="J27" i="538"/>
  <c r="I27" i="538"/>
  <c r="J26" i="538"/>
  <c r="I26" i="538"/>
  <c r="J25" i="538"/>
  <c r="I25" i="538"/>
  <c r="J24" i="538"/>
  <c r="G24" i="538"/>
  <c r="G47" i="538" s="1"/>
  <c r="F24" i="538"/>
  <c r="J23" i="538"/>
  <c r="I23" i="538"/>
  <c r="J22" i="538"/>
  <c r="I22" i="538"/>
  <c r="J21" i="538"/>
  <c r="I21" i="538"/>
  <c r="J20" i="538"/>
  <c r="I20" i="538"/>
  <c r="J19" i="538"/>
  <c r="J47" i="538" s="1"/>
  <c r="I19" i="538"/>
  <c r="G18" i="538"/>
  <c r="I18" i="538" s="1"/>
  <c r="F18" i="538"/>
  <c r="F47" i="538" s="1"/>
  <c r="F63" i="538" s="1"/>
  <c r="J17" i="538"/>
  <c r="I17" i="538"/>
  <c r="J16" i="538"/>
  <c r="I16" i="538"/>
  <c r="J15" i="538"/>
  <c r="I15" i="538"/>
  <c r="L14" i="538"/>
  <c r="L48" i="538" s="1"/>
  <c r="L64" i="538" s="1"/>
  <c r="K14" i="538"/>
  <c r="K48" i="538" s="1"/>
  <c r="K64" i="538" s="1"/>
  <c r="J13" i="538"/>
  <c r="I13" i="538"/>
  <c r="J12" i="538"/>
  <c r="I12" i="538"/>
  <c r="J11" i="538"/>
  <c r="I11" i="538"/>
  <c r="J10" i="538"/>
  <c r="I10" i="538"/>
  <c r="H9" i="538"/>
  <c r="H14" i="538"/>
  <c r="H48" i="538" s="1"/>
  <c r="G9" i="538"/>
  <c r="J9" i="538" s="1"/>
  <c r="J14" i="538" s="1"/>
  <c r="J48" i="538" s="1"/>
  <c r="J64" i="538" s="1"/>
  <c r="F9" i="538"/>
  <c r="F14" i="538" s="1"/>
  <c r="J8" i="538"/>
  <c r="I8" i="538"/>
  <c r="J7" i="538"/>
  <c r="I7" i="538"/>
  <c r="J18" i="538"/>
  <c r="H64" i="538" l="1"/>
  <c r="G63" i="538"/>
  <c r="I63" i="538" s="1"/>
  <c r="I47" i="538"/>
  <c r="J63" i="538"/>
  <c r="F48" i="538"/>
  <c r="F64" i="538" s="1"/>
  <c r="G14" i="538"/>
  <c r="I24" i="538"/>
  <c r="I55" i="538"/>
  <c r="J44" i="538"/>
  <c r="I9" i="538"/>
  <c r="I14" i="538" l="1"/>
  <c r="G48" i="538"/>
  <c r="G64" i="538" l="1"/>
  <c r="I64" i="538" s="1"/>
  <c r="I48" i="538"/>
</calcChain>
</file>

<file path=xl/sharedStrings.xml><?xml version="1.0" encoding="utf-8"?>
<sst xmlns="http://schemas.openxmlformats.org/spreadsheetml/2006/main" count="93" uniqueCount="79">
  <si>
    <t>Назва</t>
  </si>
  <si>
    <t>КПКВК по ДБ</t>
  </si>
  <si>
    <t>КЕКВ по ДБ</t>
  </si>
  <si>
    <t>КБКД</t>
  </si>
  <si>
    <t>ТКПК</t>
  </si>
  <si>
    <t>Виділеннні асигнування</t>
  </si>
  <si>
    <t>Надійшло з початку року</t>
  </si>
  <si>
    <t>Недоотримано з ДБ</t>
  </si>
  <si>
    <t>Сума</t>
  </si>
  <si>
    <t>%</t>
  </si>
  <si>
    <t>Загальний фонд</t>
  </si>
  <si>
    <t>Базова дотація</t>
  </si>
  <si>
    <t>351 1050</t>
  </si>
  <si>
    <t>2620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</si>
  <si>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</si>
  <si>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351 1060</t>
  </si>
  <si>
    <t>371 1930</t>
  </si>
  <si>
    <t xml:space="preserve">Р А З О М   ДОТАЦІЙ </t>
  </si>
  <si>
    <t>Освітня субвенція з державного бюджету місцевим бюджетам</t>
  </si>
  <si>
    <t>221 1190</t>
  </si>
  <si>
    <t>Р А З О М  по області СУБВЕНЦІЙ  по загальному фонду</t>
  </si>
  <si>
    <t>Всього по області дотацій та субвенцій по ЗФ</t>
  </si>
  <si>
    <t>Спеціальний фонд</t>
  </si>
  <si>
    <t>313 1090</t>
  </si>
  <si>
    <t>Р А З О М  по області СУБВЕНЦІЙ   по спеціальному фонду</t>
  </si>
  <si>
    <t>Р А З О М по області  СУБВЕНЦІЙ  загального фонду та спецфонду</t>
  </si>
  <si>
    <t>В Ь О Г О  ПО ОБЛАСТІ  ДОТАЦІЙ ТА СУБВЕНЦІЙ ЗФ та СФ</t>
  </si>
  <si>
    <t>221 1220</t>
  </si>
  <si>
    <t>2620, 3220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</si>
  <si>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</si>
  <si>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 з ДБ місцевим бюджетам на фінансове забезпечення будівництва, реконструкції, ремонту і утримання автомобільних доріг для загального користування місцевого значення, вулиць і доріг комунальної власності у населених пунктах</t>
  </si>
  <si>
    <t>(грн. коп.)</t>
  </si>
  <si>
    <t>НАДХОДЖЕННЯ  ТРАНСФЕРТІВ З  ДЕРЖАВНОГО БЮДЖЕТУ  ДО БЮДЖЕТУ ЧЕРНІВЕЦЬКОЇ ОБЛАСТІ</t>
  </si>
  <si>
    <t>Субвенція з державного бюджету місцевим бюджетам на здійсненя підтримки окремих закладів та заходів у систелі охорони здоров"я</t>
  </si>
  <si>
    <t>Субвенція з державного бюджету місцевим бюджетам на боротьбу з COVID-19 під час навчального процесу в закладах ЗСО</t>
  </si>
  <si>
    <t>Субвенція з державного бюджету місцевим бюджетам на здійснення заходів щодо соціально - економічного розвитку окремих територій</t>
  </si>
  <si>
    <t xml:space="preserve">Перераховано в ДБ </t>
  </si>
  <si>
    <t>Субвенція з державного бюджету на жилі приміщення для внутрішньо переміщених осіб, які захищали територіальну цілісність України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</si>
  <si>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</si>
  <si>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Субвенція з державного бюджету на жилі приміщення для учасників бойових дій, на території інших держав</t>
  </si>
  <si>
    <t>Субвенція з державного бюджету місцевим бюджетам на розвиток мережі ЦНАПів</t>
  </si>
  <si>
    <t>Субвенція з державного бюджету на жилі приміщення для учасників бойових дій, на території Донецької і Луганської областей</t>
  </si>
  <si>
    <t>Субвенція з державного бюджету місцевим бюджетам на створення навчально-практичних центрів сучасної проф-тех освіти</t>
  </si>
  <si>
    <t>Субвенція з державного бюджету місцевим бюджетам на проведення виборів</t>
  </si>
  <si>
    <t>Субвенція з державного бюджету місцевим бюджетам на розроблення комплексних планів просторового розвитку територій ТГ</t>
  </si>
  <si>
    <t>Субвенція з державного бюджету місцевим бюджетам на реалізацію програми "Спроможна школа для кращих результатів</t>
  </si>
  <si>
    <t>Субвенція з державного бюджету місцевим бюджетам на здійснення заходів щодо підтримки територій внаслідок збройного конфлікту на сході України</t>
  </si>
  <si>
    <t>Додаткова дотація з державного бюджету місцевим бюджетам на оплату комунальних послуг в опалювальний період</t>
  </si>
  <si>
    <t>Субвенція з державного бюджету місцевим бюджетам на розвиток комунальної інфраструктури, у тому числі на придбання комунальної техніки</t>
  </si>
  <si>
    <t>Субвенція з державного бюджету на забезпечення окремих видатків районних рад, спрямованих на виконання їх повноважень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</si>
  <si>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територіальних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</si>
  <si>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насильсьва та/або насильства за ознакою статі</t>
  </si>
  <si>
    <t>Додаткова дотація з державного бюджету місцевим бюджетам на здійснення повноважень органів МС на деокупованих, тимчасово окупованих та ін. територіях України, що зазнали негативного впливу від рф</t>
  </si>
  <si>
    <t>Субвенція з державного бюджету місцевим бюджетам на виконання заходів з проекту " Активні парки - локації здорової України"</t>
  </si>
  <si>
    <t>Субвенція з державного бюджету місцевим бюджетам на придбання шкільних автобусів</t>
  </si>
  <si>
    <t>Субвенція з державного бюджету місцевим бюджетам на облаштування безпечних умов у закладах загальної середньої освіти</t>
  </si>
  <si>
    <t>Субвенція з державного бюджету місцевим бюджетам на проектування, будівництво, модернізацію обєктів соціальної сфери, культурної спадщини, що мають вплив на життєдіяльність населення</t>
  </si>
  <si>
    <t>Субвенція з державного бюджету місцевим бюджетам на реалізаці. проектів, спрямованих на ліквідацію наслідків збройної агресії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</si>
  <si>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тг</t>
  </si>
  <si>
    <t xml:space="preserve"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тг 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</si>
  <si>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</si>
  <si>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Надійшло з урахуванням повернення в ДБ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</si>
  <si>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</si>
  <si>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</si>
  <si>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 xml:space="preserve">Субвенція з державного бюджету місцевим бюджетам на забезпечення діяльності ветеранів війни та демобілізованих осіб та окремі заходи з підтримки осіб, які захищали незалежність </t>
  </si>
  <si>
    <t>на 2025 рік</t>
  </si>
  <si>
    <t>Субвенція з державного бюджету місцевим бюджетам на реалізацію публічного інвестиційного проекту 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</si>
  <si>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</si>
  <si>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облаштування безпечних умов у закладах загальної середньої освіти (протипожежний захист), зокрема військових ліцеях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</si>
  <si>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</si>
  <si>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державного бюджету місцевим бюджетам напокращення якості гарячого харчуванням учнів початкових класів закладів загальної середньої освіти</t>
  </si>
  <si>
    <t>Субвенція з державного бюджету місцевим бюджетам на реалізацію публічних інвестиційних проектів у сфері охорони здоров"я</t>
  </si>
  <si>
    <t xml:space="preserve"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профтехосвіти </t>
  </si>
  <si>
    <t>Субвенція з державного бюджету місцевим бюджетам на облаштування безпечних умов у закладах загальної середньої освіти (облаштування укриттів), зокрема військових ліцеях</t>
  </si>
  <si>
    <t>Субвенція з державного бюджету місцевим бюджетам на придбання обладнання, створення та модернізацію їдалень (харчоблоків) закладів загальної середньої освіти, зокрема військових ліцеях</t>
  </si>
  <si>
    <t>Субвенція з державного бюджету на на реалізацію публічного інвестиційного проекту із  жилі приміщення для учасників бойових дій, на території Донецької і Луганської областей</t>
  </si>
  <si>
    <t>Субвенція з державного бюджету місцевим бюджетам на реалізацію проектів в рамках Програми відновлення України ІІІ</t>
  </si>
  <si>
    <t>на січень-вересень                    2025 року</t>
  </si>
  <si>
    <t xml:space="preserve">                                       станом на 01 жовтня 2025 року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</si>
</sst>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_-* #,##0.00_₴_-;\-* #,##0.00_₴_-;_-* &quot;-&quot;??_₴_-;_-@_-"/>
    <numFmt numFmtId="182" formatCode="0.0"/>
    <numFmt numFmtId="183" formatCode="#,##0.0"/>
    <numFmt numFmtId="192" formatCode="#,##0.00_ ;\-#,##0.00\ 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 Cyr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2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color theme="1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26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7" borderId="1" applyNumberFormat="0" applyAlignment="0" applyProtection="0"/>
    <xf numFmtId="0" fontId="31" fillId="24" borderId="13" applyNumberFormat="0" applyAlignment="0" applyProtection="0"/>
    <xf numFmtId="0" fontId="25" fillId="4" borderId="0" applyNumberFormat="0" applyBorder="0" applyAlignment="0" applyProtection="0"/>
    <xf numFmtId="0" fontId="32" fillId="0" borderId="14" applyNumberFormat="0" applyFill="0" applyAlignment="0" applyProtection="0"/>
    <xf numFmtId="0" fontId="17" fillId="0" borderId="2" applyNumberFormat="0" applyFill="0" applyAlignment="0" applyProtection="0"/>
    <xf numFmtId="0" fontId="33" fillId="0" borderId="15" applyNumberFormat="0" applyFill="0" applyAlignment="0" applyProtection="0"/>
    <xf numFmtId="0" fontId="18" fillId="0" borderId="3" applyNumberFormat="0" applyFill="0" applyAlignment="0" applyProtection="0"/>
    <xf numFmtId="0" fontId="34" fillId="0" borderId="16" applyNumberFormat="0" applyFill="0" applyAlignment="0" applyProtection="0"/>
    <xf numFmtId="0" fontId="19" fillId="0" borderId="4" applyNumberFormat="0" applyFill="0" applyAlignment="0" applyProtection="0"/>
    <xf numFmtId="0" fontId="3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6" fillId="0" borderId="0"/>
    <xf numFmtId="0" fontId="27" fillId="0" borderId="0"/>
    <xf numFmtId="0" fontId="23" fillId="0" borderId="5" applyNumberFormat="0" applyFill="0" applyAlignment="0" applyProtection="0"/>
    <xf numFmtId="0" fontId="20" fillId="20" borderId="6" applyNumberFormat="0" applyAlignment="0" applyProtection="0"/>
    <xf numFmtId="0" fontId="35" fillId="25" borderId="17" applyNumberFormat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" fillId="0" borderId="0"/>
    <xf numFmtId="0" fontId="1" fillId="22" borderId="7" applyNumberFormat="0" applyFont="0" applyAlignment="0" applyProtection="0"/>
    <xf numFmtId="0" fontId="30" fillId="26" borderId="18" applyNumberFormat="0" applyFont="0" applyAlignment="0" applyProtection="0"/>
    <xf numFmtId="0" fontId="30" fillId="26" borderId="18" applyNumberFormat="0" applyFont="0" applyAlignment="0" applyProtection="0"/>
    <xf numFmtId="0" fontId="30" fillId="26" borderId="18" applyNumberFormat="0" applyFont="0" applyAlignment="0" applyProtection="0"/>
    <xf numFmtId="0" fontId="38" fillId="0" borderId="19" applyNumberFormat="0" applyFill="0" applyAlignment="0" applyProtection="0"/>
    <xf numFmtId="0" fontId="22" fillId="21" borderId="0" applyNumberFormat="0" applyBorder="0" applyAlignment="0" applyProtection="0"/>
    <xf numFmtId="0" fontId="28" fillId="0" borderId="0"/>
    <xf numFmtId="0" fontId="2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81" fontId="2" fillId="0" borderId="0" applyFont="0" applyFill="0" applyBorder="0" applyAlignment="0" applyProtection="0"/>
    <xf numFmtId="181" fontId="1" fillId="0" borderId="0" applyFont="0" applyFill="0" applyBorder="0" applyAlignment="0" applyProtection="0"/>
  </cellStyleXfs>
  <cellXfs count="99">
    <xf numFmtId="0" fontId="0" fillId="0" borderId="0" xfId="0"/>
    <xf numFmtId="181" fontId="9" fillId="0" borderId="9" xfId="77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81" fontId="9" fillId="0" borderId="10" xfId="77" applyFont="1" applyFill="1" applyBorder="1" applyAlignment="1">
      <alignment horizontal="center" vertical="center" wrapText="1"/>
    </xf>
    <xf numFmtId="0" fontId="8" fillId="0" borderId="0" xfId="0" applyFont="1" applyFill="1"/>
    <xf numFmtId="4" fontId="3" fillId="23" borderId="8" xfId="0" applyNumberFormat="1" applyFont="1" applyFill="1" applyBorder="1" applyAlignment="1">
      <alignment vertical="center"/>
    </xf>
    <xf numFmtId="182" fontId="7" fillId="0" borderId="8" xfId="0" applyNumberFormat="1" applyFont="1" applyFill="1" applyBorder="1" applyAlignment="1">
      <alignment horizontal="center" vertical="center" wrapText="1"/>
    </xf>
    <xf numFmtId="0" fontId="7" fillId="0" borderId="8" xfId="67" applyFont="1" applyFill="1" applyBorder="1" applyAlignment="1" applyProtection="1">
      <alignment horizontal="left" vertical="center" wrapText="1"/>
    </xf>
    <xf numFmtId="49" fontId="9" fillId="0" borderId="8" xfId="67" applyNumberFormat="1" applyFont="1" applyFill="1" applyBorder="1" applyAlignment="1" applyProtection="1">
      <alignment horizontal="right" vertical="center" wrapText="1"/>
    </xf>
    <xf numFmtId="0" fontId="9" fillId="0" borderId="8" xfId="0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vertical="center"/>
    </xf>
    <xf numFmtId="4" fontId="3" fillId="0" borderId="8" xfId="0" applyNumberFormat="1" applyFont="1" applyFill="1" applyBorder="1" applyAlignment="1">
      <alignment vertical="center"/>
    </xf>
    <xf numFmtId="49" fontId="9" fillId="0" borderId="8" xfId="0" applyNumberFormat="1" applyFont="1" applyFill="1" applyBorder="1" applyAlignment="1">
      <alignment horizontal="right" vertical="center" wrapText="1"/>
    </xf>
    <xf numFmtId="49" fontId="10" fillId="0" borderId="8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4" fontId="9" fillId="23" borderId="8" xfId="0" applyNumberFormat="1" applyFont="1" applyFill="1" applyBorder="1" applyAlignment="1">
      <alignment vertical="center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7" fillId="23" borderId="8" xfId="0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0" fontId="7" fillId="0" borderId="8" xfId="67" applyFont="1" applyFill="1" applyBorder="1" applyAlignment="1" applyProtection="1">
      <alignment horizontal="left" vertical="center" wrapText="1"/>
      <protection locked="0"/>
    </xf>
    <xf numFmtId="49" fontId="9" fillId="0" borderId="8" xfId="67" applyNumberFormat="1" applyFont="1" applyFill="1" applyBorder="1" applyAlignment="1" applyProtection="1">
      <alignment horizontal="right" vertical="center" wrapText="1"/>
      <protection locked="0"/>
    </xf>
    <xf numFmtId="49" fontId="3" fillId="0" borderId="8" xfId="0" applyNumberFormat="1" applyFont="1" applyFill="1" applyBorder="1" applyAlignment="1">
      <alignment horizontal="right" vertical="center" wrapText="1"/>
    </xf>
    <xf numFmtId="0" fontId="14" fillId="0" borderId="0" xfId="0" applyFont="1" applyFill="1"/>
    <xf numFmtId="0" fontId="5" fillId="0" borderId="0" xfId="0" applyFont="1" applyFill="1" applyBorder="1" applyAlignment="1">
      <alignment vertical="center" wrapText="1"/>
    </xf>
    <xf numFmtId="182" fontId="9" fillId="0" borderId="8" xfId="0" applyNumberFormat="1" applyFont="1" applyFill="1" applyBorder="1" applyAlignment="1">
      <alignment horizontal="center" vertical="center"/>
    </xf>
    <xf numFmtId="182" fontId="3" fillId="0" borderId="8" xfId="0" applyNumberFormat="1" applyFont="1" applyFill="1" applyBorder="1" applyAlignment="1">
      <alignment horizontal="center" vertical="center"/>
    </xf>
    <xf numFmtId="0" fontId="9" fillId="0" borderId="8" xfId="67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/>
    </xf>
    <xf numFmtId="4" fontId="14" fillId="23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182" fontId="14" fillId="0" borderId="0" xfId="0" applyNumberFormat="1" applyFont="1" applyFill="1" applyBorder="1" applyAlignment="1">
      <alignment horizontal="center" vertical="center"/>
    </xf>
    <xf numFmtId="4" fontId="14" fillId="23" borderId="8" xfId="0" applyNumberFormat="1" applyFont="1" applyFill="1" applyBorder="1" applyAlignment="1">
      <alignment vertical="center"/>
    </xf>
    <xf numFmtId="0" fontId="13" fillId="0" borderId="8" xfId="0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horizontal="center" vertical="center"/>
    </xf>
    <xf numFmtId="4" fontId="14" fillId="0" borderId="8" xfId="0" applyNumberFormat="1" applyFont="1" applyFill="1" applyBorder="1" applyAlignment="1">
      <alignment vertical="center"/>
    </xf>
    <xf numFmtId="182" fontId="14" fillId="0" borderId="8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right" vertical="center"/>
    </xf>
    <xf numFmtId="0" fontId="7" fillId="0" borderId="8" xfId="0" applyFont="1" applyFill="1" applyBorder="1"/>
    <xf numFmtId="0" fontId="7" fillId="0" borderId="8" xfId="62" applyFont="1" applyBorder="1" applyAlignment="1">
      <alignment vertical="center" wrapText="1"/>
    </xf>
    <xf numFmtId="183" fontId="3" fillId="23" borderId="8" xfId="0" applyNumberFormat="1" applyFont="1" applyFill="1" applyBorder="1" applyAlignment="1">
      <alignment horizontal="center" vertical="center"/>
    </xf>
    <xf numFmtId="192" fontId="9" fillId="0" borderId="8" xfId="78" applyNumberFormat="1" applyFont="1" applyFill="1" applyBorder="1" applyAlignment="1">
      <alignment horizontal="right" vertical="center" wrapText="1"/>
    </xf>
    <xf numFmtId="4" fontId="9" fillId="27" borderId="8" xfId="0" applyNumberFormat="1" applyFont="1" applyFill="1" applyBorder="1" applyAlignment="1">
      <alignment vertical="center"/>
    </xf>
    <xf numFmtId="181" fontId="9" fillId="0" borderId="8" xfId="77" applyFont="1" applyFill="1" applyBorder="1" applyAlignment="1">
      <alignment horizontal="right" vertical="center" wrapText="1"/>
    </xf>
    <xf numFmtId="181" fontId="9" fillId="0" borderId="0" xfId="77" applyFont="1" applyFill="1" applyBorder="1" applyAlignment="1">
      <alignment horizontal="right" vertical="center"/>
    </xf>
    <xf numFmtId="181" fontId="3" fillId="23" borderId="8" xfId="77" applyFont="1" applyFill="1" applyBorder="1" applyAlignment="1">
      <alignment horizontal="right" vertical="center"/>
    </xf>
    <xf numFmtId="181" fontId="3" fillId="0" borderId="8" xfId="77" applyFont="1" applyFill="1" applyBorder="1" applyAlignment="1">
      <alignment horizontal="right" vertical="center"/>
    </xf>
    <xf numFmtId="181" fontId="3" fillId="0" borderId="0" xfId="77" applyFont="1" applyFill="1" applyAlignment="1">
      <alignment horizontal="right" vertical="center"/>
    </xf>
    <xf numFmtId="181" fontId="9" fillId="0" borderId="0" xfId="77" applyFont="1" applyFill="1" applyAlignment="1">
      <alignment horizontal="right" vertical="center"/>
    </xf>
    <xf numFmtId="181" fontId="9" fillId="0" borderId="8" xfId="77" applyFont="1" applyFill="1" applyBorder="1" applyAlignment="1">
      <alignment horizontal="right" vertical="center"/>
    </xf>
    <xf numFmtId="181" fontId="9" fillId="0" borderId="8" xfId="77" applyFont="1" applyFill="1" applyBorder="1" applyAlignment="1">
      <alignment horizontal="center" vertical="center" wrapText="1"/>
    </xf>
    <xf numFmtId="192" fontId="9" fillId="0" borderId="8" xfId="77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 wrapText="1"/>
    </xf>
    <xf numFmtId="181" fontId="9" fillId="0" borderId="8" xfId="78" applyFont="1" applyFill="1" applyBorder="1" applyAlignment="1">
      <alignment horizontal="right" vertical="center"/>
    </xf>
    <xf numFmtId="0" fontId="29" fillId="0" borderId="8" xfId="0" applyFont="1" applyFill="1" applyBorder="1" applyAlignment="1">
      <alignment horizontal="center" vertical="center" wrapText="1"/>
    </xf>
    <xf numFmtId="181" fontId="9" fillId="0" borderId="8" xfId="78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181" fontId="9" fillId="0" borderId="0" xfId="77" applyFont="1" applyFill="1" applyAlignment="1">
      <alignment horizontal="right" vertical="center" wrapText="1"/>
    </xf>
    <xf numFmtId="0" fontId="8" fillId="0" borderId="8" xfId="0" applyFont="1" applyFill="1" applyBorder="1"/>
    <xf numFmtId="0" fontId="13" fillId="0" borderId="0" xfId="0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182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3" fillId="23" borderId="0" xfId="0" applyFont="1" applyFill="1" applyBorder="1" applyAlignment="1">
      <alignment horizontal="center"/>
    </xf>
    <xf numFmtId="4" fontId="13" fillId="23" borderId="0" xfId="0" applyNumberFormat="1" applyFont="1" applyFill="1" applyBorder="1" applyAlignment="1">
      <alignment vertical="center"/>
    </xf>
    <xf numFmtId="0" fontId="8" fillId="23" borderId="0" xfId="0" applyFont="1" applyFill="1"/>
    <xf numFmtId="4" fontId="9" fillId="0" borderId="8" xfId="0" applyNumberFormat="1" applyFont="1" applyFill="1" applyBorder="1" applyAlignment="1">
      <alignment horizontal="center" vertical="center"/>
    </xf>
    <xf numFmtId="181" fontId="9" fillId="0" borderId="8" xfId="78" applyFont="1" applyFill="1" applyBorder="1" applyAlignment="1">
      <alignment horizontal="center" vertical="center"/>
    </xf>
    <xf numFmtId="4" fontId="9" fillId="0" borderId="8" xfId="63" applyNumberFormat="1" applyFont="1" applyBorder="1" applyAlignment="1">
      <alignment vertical="center"/>
    </xf>
    <xf numFmtId="4" fontId="9" fillId="0" borderId="8" xfId="64" applyNumberFormat="1" applyFont="1" applyBorder="1" applyAlignment="1">
      <alignment vertical="center"/>
    </xf>
    <xf numFmtId="4" fontId="9" fillId="0" borderId="8" xfId="66" applyNumberFormat="1" applyFont="1" applyBorder="1" applyAlignment="1">
      <alignment vertical="center"/>
    </xf>
    <xf numFmtId="181" fontId="29" fillId="0" borderId="8" xfId="78" applyFont="1" applyFill="1" applyBorder="1" applyAlignment="1">
      <alignment horizontal="center" vertical="center" wrapText="1"/>
    </xf>
    <xf numFmtId="4" fontId="9" fillId="0" borderId="8" xfId="65" applyNumberFormat="1" applyFont="1" applyBorder="1" applyAlignment="1">
      <alignment vertical="center"/>
    </xf>
    <xf numFmtId="4" fontId="8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7" fillId="23" borderId="8" xfId="0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</cellXfs>
  <cellStyles count="79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вод " xfId="45"/>
    <cellStyle name="Добре" xfId="46"/>
    <cellStyle name="Заголовок 1" xfId="47" builtinId="16" customBuiltin="1"/>
    <cellStyle name="Заголовок 1 2" xfId="48"/>
    <cellStyle name="Заголовок 2" xfId="49" builtinId="17" customBuiltin="1"/>
    <cellStyle name="Заголовок 2 2" xfId="50"/>
    <cellStyle name="Заголовок 3" xfId="51" builtinId="18" customBuiltin="1"/>
    <cellStyle name="Заголовок 3 2" xfId="52"/>
    <cellStyle name="Заголовок 4" xfId="53" builtinId="19" customBuiltin="1"/>
    <cellStyle name="Заголовок 4 2" xfId="54"/>
    <cellStyle name="Звичайний" xfId="0" builtinId="0"/>
    <cellStyle name="Звичайний 2" xfId="55"/>
    <cellStyle name="Звичайний 3" xfId="56"/>
    <cellStyle name="Зв'язана клітинка" xfId="57"/>
    <cellStyle name="Контрольна клітинка" xfId="58"/>
    <cellStyle name="Контрольная ячейка" xfId="59"/>
    <cellStyle name="Назва" xfId="60"/>
    <cellStyle name="Название" xfId="61"/>
    <cellStyle name="Обычный 2" xfId="62"/>
    <cellStyle name="Обычный 3" xfId="63"/>
    <cellStyle name="Обычный 4" xfId="64"/>
    <cellStyle name="Обычный 6" xfId="65"/>
    <cellStyle name="Обычный 7" xfId="66"/>
    <cellStyle name="Обычный_ZV1PIV98" xfId="67"/>
    <cellStyle name="Примечание 2" xfId="68"/>
    <cellStyle name="Примечание 3" xfId="69"/>
    <cellStyle name="Примечание 4" xfId="70"/>
    <cellStyle name="Примечание 5" xfId="71"/>
    <cellStyle name="Связанная ячейка" xfId="72"/>
    <cellStyle name="Середній" xfId="73"/>
    <cellStyle name="Стиль 1" xfId="74"/>
    <cellStyle name="Текст попередження" xfId="75"/>
    <cellStyle name="Текст предупреждения" xfId="76"/>
    <cellStyle name="Финансовый 2" xfId="78"/>
    <cellStyle name="Фінансовий" xfId="7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view="pageBreakPreview" topLeftCell="A5" zoomScale="63" zoomScaleNormal="63" zoomScaleSheetLayoutView="63" workbookViewId="0">
      <selection activeCell="A67" sqref="A67"/>
    </sheetView>
  </sheetViews>
  <sheetFormatPr defaultRowHeight="22.8" x14ac:dyDescent="0.3"/>
  <cols>
    <col min="1" max="1" width="80.33203125" style="77" customWidth="1"/>
    <col min="2" max="2" width="14.109375" style="78" hidden="1" customWidth="1"/>
    <col min="3" max="3" width="10.6640625" style="78" hidden="1" customWidth="1"/>
    <col min="4" max="4" width="16.44140625" style="7" customWidth="1"/>
    <col min="5" max="5" width="8.44140625" style="7" hidden="1" customWidth="1"/>
    <col min="6" max="6" width="27.77734375" style="83" customWidth="1"/>
    <col min="7" max="7" width="33.33203125" style="83" customWidth="1"/>
    <col min="8" max="8" width="29.6640625" style="91" customWidth="1"/>
    <col min="9" max="9" width="19" style="79" customWidth="1"/>
    <col min="10" max="10" width="29.33203125" style="7" customWidth="1"/>
    <col min="11" max="11" width="27.33203125" style="70" customWidth="1"/>
    <col min="12" max="12" width="31" style="62" customWidth="1"/>
    <col min="13" max="16384" width="8.88671875" style="7"/>
  </cols>
  <sheetData>
    <row r="1" spans="1:12" s="22" customFormat="1" ht="22.8" customHeight="1" x14ac:dyDescent="0.4">
      <c r="A1" s="92" t="s">
        <v>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58"/>
    </row>
    <row r="2" spans="1:12" s="22" customFormat="1" x14ac:dyDescent="0.4">
      <c r="A2" s="93" t="s">
        <v>78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58"/>
    </row>
    <row r="3" spans="1:12" s="22" customFormat="1" x14ac:dyDescent="0.4">
      <c r="A3" s="23"/>
      <c r="B3" s="23"/>
      <c r="C3" s="23"/>
      <c r="D3" s="23"/>
      <c r="E3" s="23"/>
      <c r="F3" s="81"/>
      <c r="G3" s="81"/>
      <c r="H3" s="23"/>
      <c r="I3" s="23"/>
      <c r="J3" s="30" t="s">
        <v>31</v>
      </c>
      <c r="K3" s="48"/>
      <c r="L3" s="58"/>
    </row>
    <row r="4" spans="1:12" ht="53.4" customHeight="1" x14ac:dyDescent="0.3">
      <c r="A4" s="94" t="s">
        <v>0</v>
      </c>
      <c r="B4" s="95" t="s">
        <v>1</v>
      </c>
      <c r="C4" s="95" t="s">
        <v>2</v>
      </c>
      <c r="D4" s="95" t="s">
        <v>3</v>
      </c>
      <c r="E4" s="96" t="s">
        <v>4</v>
      </c>
      <c r="F4" s="97" t="s">
        <v>5</v>
      </c>
      <c r="G4" s="97"/>
      <c r="H4" s="98" t="s">
        <v>6</v>
      </c>
      <c r="I4" s="98"/>
      <c r="J4" s="98" t="s">
        <v>7</v>
      </c>
      <c r="K4" s="5" t="s">
        <v>36</v>
      </c>
      <c r="L4" s="1" t="s">
        <v>61</v>
      </c>
    </row>
    <row r="5" spans="1:12" ht="45" customHeight="1" x14ac:dyDescent="0.3">
      <c r="A5" s="94"/>
      <c r="B5" s="95"/>
      <c r="C5" s="95"/>
      <c r="D5" s="95"/>
      <c r="E5" s="96"/>
      <c r="F5" s="24" t="s">
        <v>65</v>
      </c>
      <c r="G5" s="24" t="s">
        <v>77</v>
      </c>
      <c r="H5" s="25" t="s">
        <v>8</v>
      </c>
      <c r="I5" s="9" t="s">
        <v>9</v>
      </c>
      <c r="J5" s="98"/>
      <c r="K5" s="5"/>
      <c r="L5" s="6"/>
    </row>
    <row r="6" spans="1:12" ht="24.6" x14ac:dyDescent="0.3">
      <c r="A6" s="4" t="s">
        <v>10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">
      <c r="A7" s="10" t="s">
        <v>11</v>
      </c>
      <c r="B7" s="11" t="s">
        <v>12</v>
      </c>
      <c r="C7" s="11" t="s">
        <v>13</v>
      </c>
      <c r="D7" s="12">
        <v>41020100</v>
      </c>
      <c r="E7" s="12"/>
      <c r="F7" s="21">
        <v>1345716500</v>
      </c>
      <c r="G7" s="21">
        <v>1009291500</v>
      </c>
      <c r="H7" s="21">
        <v>1009291500</v>
      </c>
      <c r="I7" s="31">
        <f t="shared" ref="I7:I43" si="0">H7/G7*100</f>
        <v>100</v>
      </c>
      <c r="J7" s="13">
        <f t="shared" ref="J7:J13" si="1">G7-H7</f>
        <v>0</v>
      </c>
      <c r="K7" s="45"/>
      <c r="L7" s="63"/>
    </row>
    <row r="8" spans="1:12" ht="63" x14ac:dyDescent="0.3">
      <c r="A8" s="26" t="s">
        <v>14</v>
      </c>
      <c r="B8" s="27" t="s">
        <v>15</v>
      </c>
      <c r="C8" s="27" t="s">
        <v>13</v>
      </c>
      <c r="D8" s="12">
        <v>41020200</v>
      </c>
      <c r="E8" s="16" t="s">
        <v>16</v>
      </c>
      <c r="F8" s="21">
        <v>112348800</v>
      </c>
      <c r="G8" s="21">
        <v>84261600</v>
      </c>
      <c r="H8" s="86">
        <v>84261600</v>
      </c>
      <c r="I8" s="31">
        <f t="shared" si="0"/>
        <v>100</v>
      </c>
      <c r="J8" s="13">
        <f>G8-H8</f>
        <v>0</v>
      </c>
      <c r="K8" s="45"/>
      <c r="L8" s="63"/>
    </row>
    <row r="9" spans="1:12" ht="105" x14ac:dyDescent="0.4">
      <c r="A9" s="53" t="s">
        <v>58</v>
      </c>
      <c r="B9" s="52"/>
      <c r="C9" s="52"/>
      <c r="D9" s="12">
        <v>41021300</v>
      </c>
      <c r="E9" s="19"/>
      <c r="F9" s="21">
        <f>934007+1832793+2294342</f>
        <v>5061142</v>
      </c>
      <c r="G9" s="21">
        <f>934007+1832793+2294342</f>
        <v>5061142</v>
      </c>
      <c r="H9" s="21">
        <f>934007+1832793+2294342</f>
        <v>5061142</v>
      </c>
      <c r="I9" s="31">
        <f t="shared" si="0"/>
        <v>100</v>
      </c>
      <c r="J9" s="13">
        <f t="shared" si="1"/>
        <v>0</v>
      </c>
      <c r="K9" s="45"/>
      <c r="L9" s="63"/>
    </row>
    <row r="10" spans="1:12" ht="105" hidden="1" x14ac:dyDescent="0.4">
      <c r="A10" s="53" t="s">
        <v>59</v>
      </c>
      <c r="B10" s="52"/>
      <c r="C10" s="52"/>
      <c r="D10" s="12">
        <v>41021301</v>
      </c>
      <c r="E10" s="19"/>
      <c r="F10" s="21"/>
      <c r="G10" s="21"/>
      <c r="H10" s="21"/>
      <c r="I10" s="31" t="e">
        <f t="shared" si="0"/>
        <v>#DIV/0!</v>
      </c>
      <c r="J10" s="13">
        <f>G10-H10</f>
        <v>0</v>
      </c>
      <c r="K10" s="45"/>
      <c r="L10" s="63"/>
    </row>
    <row r="11" spans="1:12" ht="103.8" customHeight="1" x14ac:dyDescent="0.3">
      <c r="A11" s="26" t="s">
        <v>52</v>
      </c>
      <c r="B11" s="27"/>
      <c r="C11" s="27"/>
      <c r="D11" s="12">
        <v>41021400</v>
      </c>
      <c r="E11" s="16"/>
      <c r="F11" s="21">
        <v>59804200</v>
      </c>
      <c r="G11" s="21">
        <v>48396900</v>
      </c>
      <c r="H11" s="21">
        <v>48396900</v>
      </c>
      <c r="I11" s="31">
        <f t="shared" si="0"/>
        <v>100</v>
      </c>
      <c r="J11" s="13">
        <f>G11-H11</f>
        <v>0</v>
      </c>
      <c r="K11" s="45"/>
      <c r="L11" s="63"/>
    </row>
    <row r="12" spans="1:12" ht="63" hidden="1" x14ac:dyDescent="0.3">
      <c r="A12" s="26" t="s">
        <v>47</v>
      </c>
      <c r="B12" s="27"/>
      <c r="C12" s="27"/>
      <c r="D12" s="12">
        <v>41021100</v>
      </c>
      <c r="E12" s="16"/>
      <c r="F12" s="21"/>
      <c r="G12" s="21"/>
      <c r="H12" s="13"/>
      <c r="I12" s="31" t="e">
        <f t="shared" si="0"/>
        <v>#DIV/0!</v>
      </c>
      <c r="J12" s="13">
        <f t="shared" si="1"/>
        <v>0</v>
      </c>
      <c r="K12" s="45"/>
      <c r="L12" s="63"/>
    </row>
    <row r="13" spans="1:12" ht="8.4" hidden="1" customHeight="1" x14ac:dyDescent="0.4">
      <c r="A13" s="53" t="s">
        <v>50</v>
      </c>
      <c r="B13" s="52"/>
      <c r="C13" s="52"/>
      <c r="D13" s="12">
        <v>41021300</v>
      </c>
      <c r="E13" s="73"/>
      <c r="F13" s="73"/>
      <c r="G13" s="21"/>
      <c r="H13" s="21"/>
      <c r="I13" s="31" t="e">
        <f t="shared" si="0"/>
        <v>#DIV/0!</v>
      </c>
      <c r="J13" s="13">
        <f t="shared" si="1"/>
        <v>0</v>
      </c>
      <c r="K13" s="45"/>
      <c r="L13" s="63"/>
    </row>
    <row r="14" spans="1:12" s="29" customFormat="1" x14ac:dyDescent="0.3">
      <c r="A14" s="17" t="s">
        <v>17</v>
      </c>
      <c r="B14" s="28"/>
      <c r="C14" s="28"/>
      <c r="D14" s="19"/>
      <c r="E14" s="19"/>
      <c r="F14" s="8">
        <f>SUM(F7:F11)</f>
        <v>1522930642</v>
      </c>
      <c r="G14" s="8">
        <f>SUM(G7:G11)</f>
        <v>1147011142</v>
      </c>
      <c r="H14" s="8">
        <f>SUM(H7:H11)</f>
        <v>1147011142</v>
      </c>
      <c r="I14" s="54">
        <f t="shared" si="0"/>
        <v>100</v>
      </c>
      <c r="J14" s="8">
        <f>SUM(J7:J11)</f>
        <v>0</v>
      </c>
      <c r="K14" s="8">
        <f>SUM(K7:K11)</f>
        <v>0</v>
      </c>
      <c r="L14" s="59">
        <f>SUM(L7:L11)</f>
        <v>0</v>
      </c>
    </row>
    <row r="15" spans="1:12" s="29" customFormat="1" ht="63" hidden="1" x14ac:dyDescent="0.3">
      <c r="A15" s="20" t="s">
        <v>37</v>
      </c>
      <c r="B15" s="28"/>
      <c r="C15" s="28"/>
      <c r="D15" s="12">
        <v>41030500</v>
      </c>
      <c r="E15" s="19"/>
      <c r="F15" s="21"/>
      <c r="G15" s="21"/>
      <c r="H15" s="21"/>
      <c r="I15" s="31" t="e">
        <f t="shared" si="0"/>
        <v>#DIV/0!</v>
      </c>
      <c r="J15" s="13">
        <f t="shared" ref="J15:J43" si="2">G15-H15</f>
        <v>0</v>
      </c>
      <c r="K15" s="84"/>
      <c r="L15" s="63"/>
    </row>
    <row r="16" spans="1:12" s="29" customFormat="1" ht="63" x14ac:dyDescent="0.3">
      <c r="A16" s="20" t="s">
        <v>49</v>
      </c>
      <c r="B16" s="28"/>
      <c r="C16" s="28"/>
      <c r="D16" s="12">
        <v>41030600</v>
      </c>
      <c r="E16" s="19"/>
      <c r="F16" s="21">
        <v>4222200</v>
      </c>
      <c r="G16" s="21">
        <v>3167100</v>
      </c>
      <c r="H16" s="21">
        <v>3167100</v>
      </c>
      <c r="I16" s="31">
        <f t="shared" si="0"/>
        <v>100</v>
      </c>
      <c r="J16" s="13">
        <f t="shared" si="2"/>
        <v>0</v>
      </c>
      <c r="K16" s="84"/>
      <c r="L16" s="63"/>
    </row>
    <row r="17" spans="1:12" s="29" customFormat="1" ht="84" x14ac:dyDescent="0.3">
      <c r="A17" s="20" t="s">
        <v>75</v>
      </c>
      <c r="B17" s="28"/>
      <c r="C17" s="28"/>
      <c r="D17" s="12">
        <v>41030800</v>
      </c>
      <c r="E17" s="19"/>
      <c r="F17" s="21">
        <v>45176747</v>
      </c>
      <c r="G17" s="21">
        <v>45176747</v>
      </c>
      <c r="H17" s="21">
        <v>45176747</v>
      </c>
      <c r="I17" s="31">
        <f>H17/G17*100</f>
        <v>100</v>
      </c>
      <c r="J17" s="13">
        <f>G17-H17</f>
        <v>0</v>
      </c>
      <c r="K17" s="84"/>
      <c r="L17" s="63"/>
    </row>
    <row r="18" spans="1:12" s="29" customFormat="1" ht="84" x14ac:dyDescent="0.3">
      <c r="A18" s="20" t="s">
        <v>69</v>
      </c>
      <c r="B18" s="28"/>
      <c r="C18" s="28"/>
      <c r="D18" s="12">
        <v>41030900</v>
      </c>
      <c r="E18" s="19"/>
      <c r="F18" s="21">
        <f>71971890-6780510</f>
        <v>65191380</v>
      </c>
      <c r="G18" s="21">
        <f>71971890-6780510</f>
        <v>65191380</v>
      </c>
      <c r="H18" s="21">
        <v>65191380</v>
      </c>
      <c r="I18" s="31">
        <f>H18/G18*100</f>
        <v>100</v>
      </c>
      <c r="J18" s="13">
        <f>G18-H18</f>
        <v>0</v>
      </c>
      <c r="K18" s="84"/>
      <c r="L18" s="63"/>
    </row>
    <row r="19" spans="1:12" s="29" customFormat="1" ht="42" x14ac:dyDescent="0.3">
      <c r="A19" s="20" t="s">
        <v>54</v>
      </c>
      <c r="B19" s="28"/>
      <c r="C19" s="28"/>
      <c r="D19" s="12">
        <v>41031900</v>
      </c>
      <c r="E19" s="19"/>
      <c r="F19" s="21">
        <v>133972000</v>
      </c>
      <c r="G19" s="21">
        <v>133972000</v>
      </c>
      <c r="H19" s="21">
        <v>133972000</v>
      </c>
      <c r="I19" s="31">
        <f t="shared" si="0"/>
        <v>100</v>
      </c>
      <c r="J19" s="13">
        <f t="shared" si="2"/>
        <v>0</v>
      </c>
      <c r="K19" s="84"/>
      <c r="L19" s="63"/>
    </row>
    <row r="20" spans="1:12" s="29" customFormat="1" ht="65.400000000000006" hidden="1" customHeight="1" x14ac:dyDescent="0.3">
      <c r="A20" s="50" t="s">
        <v>55</v>
      </c>
      <c r="B20" s="28"/>
      <c r="C20" s="28"/>
      <c r="D20" s="12">
        <v>41032800</v>
      </c>
      <c r="E20" s="19"/>
      <c r="F20" s="21"/>
      <c r="G20" s="21"/>
      <c r="H20" s="21"/>
      <c r="I20" s="31" t="e">
        <f t="shared" si="0"/>
        <v>#DIV/0!</v>
      </c>
      <c r="J20" s="13">
        <f t="shared" si="2"/>
        <v>0</v>
      </c>
      <c r="K20" s="84"/>
      <c r="L20" s="63"/>
    </row>
    <row r="21" spans="1:12" s="29" customFormat="1" ht="63" hidden="1" x14ac:dyDescent="0.3">
      <c r="A21" s="20" t="s">
        <v>45</v>
      </c>
      <c r="B21" s="28"/>
      <c r="C21" s="28"/>
      <c r="D21" s="12">
        <v>41032700</v>
      </c>
      <c r="E21" s="19"/>
      <c r="F21" s="21"/>
      <c r="G21" s="21"/>
      <c r="H21" s="21"/>
      <c r="I21" s="31" t="e">
        <f t="shared" si="0"/>
        <v>#DIV/0!</v>
      </c>
      <c r="J21" s="13">
        <f t="shared" si="2"/>
        <v>0</v>
      </c>
      <c r="K21" s="84"/>
      <c r="L21" s="63"/>
    </row>
    <row r="22" spans="1:12" s="29" customFormat="1" ht="84" x14ac:dyDescent="0.3">
      <c r="A22" s="10" t="s">
        <v>73</v>
      </c>
      <c r="B22" s="28"/>
      <c r="C22" s="28"/>
      <c r="D22" s="12">
        <v>41032800</v>
      </c>
      <c r="E22" s="19"/>
      <c r="F22" s="21">
        <v>33284711</v>
      </c>
      <c r="G22" s="21">
        <v>28243498</v>
      </c>
      <c r="H22" s="21">
        <v>28243498</v>
      </c>
      <c r="I22" s="31">
        <f>H22/G22*100</f>
        <v>100</v>
      </c>
      <c r="J22" s="13">
        <f>G22-H22</f>
        <v>0</v>
      </c>
      <c r="K22" s="84"/>
      <c r="L22" s="63"/>
    </row>
    <row r="23" spans="1:12" s="29" customFormat="1" ht="63" x14ac:dyDescent="0.3">
      <c r="A23" s="20" t="s">
        <v>53</v>
      </c>
      <c r="B23" s="28"/>
      <c r="C23" s="28"/>
      <c r="D23" s="12">
        <v>41032900</v>
      </c>
      <c r="E23" s="19"/>
      <c r="F23" s="21">
        <v>632448</v>
      </c>
      <c r="G23" s="21">
        <v>421632</v>
      </c>
      <c r="H23" s="45">
        <v>421632</v>
      </c>
      <c r="I23" s="31">
        <f>H23/G23*100</f>
        <v>100</v>
      </c>
      <c r="J23" s="13">
        <f>G23-H23</f>
        <v>0</v>
      </c>
      <c r="K23" s="84"/>
      <c r="L23" s="63"/>
    </row>
    <row r="24" spans="1:12" ht="63" x14ac:dyDescent="0.3">
      <c r="A24" s="10" t="s">
        <v>33</v>
      </c>
      <c r="B24" s="11"/>
      <c r="C24" s="11"/>
      <c r="D24" s="12">
        <v>41033000</v>
      </c>
      <c r="E24" s="12"/>
      <c r="F24" s="21">
        <f>23060000-2007600</f>
        <v>21052400</v>
      </c>
      <c r="G24" s="21">
        <f>17295200-501900</f>
        <v>16793300</v>
      </c>
      <c r="H24" s="21">
        <v>16793300</v>
      </c>
      <c r="I24" s="31">
        <f t="shared" si="0"/>
        <v>100</v>
      </c>
      <c r="J24" s="13">
        <f t="shared" si="2"/>
        <v>0</v>
      </c>
      <c r="K24" s="85"/>
      <c r="L24" s="63"/>
    </row>
    <row r="25" spans="1:12" ht="63" hidden="1" x14ac:dyDescent="0.3">
      <c r="A25" s="49" t="s">
        <v>63</v>
      </c>
      <c r="B25" s="11"/>
      <c r="C25" s="11"/>
      <c r="D25" s="12">
        <v>41033300</v>
      </c>
      <c r="E25" s="12"/>
      <c r="F25" s="21"/>
      <c r="G25" s="21"/>
      <c r="H25" s="21"/>
      <c r="I25" s="31" t="e">
        <f>H25/G25*100</f>
        <v>#DIV/0!</v>
      </c>
      <c r="J25" s="13">
        <f>G25-H25</f>
        <v>0</v>
      </c>
      <c r="K25" s="85"/>
      <c r="L25" s="63"/>
    </row>
    <row r="26" spans="1:12" ht="84" x14ac:dyDescent="0.3">
      <c r="A26" s="10" t="s">
        <v>74</v>
      </c>
      <c r="B26" s="11"/>
      <c r="C26" s="11"/>
      <c r="D26" s="12">
        <v>41033500</v>
      </c>
      <c r="E26" s="12"/>
      <c r="F26" s="21">
        <v>18570900</v>
      </c>
      <c r="G26" s="21">
        <v>15025000</v>
      </c>
      <c r="H26" s="21">
        <v>15025000</v>
      </c>
      <c r="I26" s="31">
        <f>H26/G26*100</f>
        <v>100</v>
      </c>
      <c r="J26" s="13">
        <f>G26-H26</f>
        <v>0</v>
      </c>
      <c r="K26" s="84"/>
      <c r="L26" s="63"/>
    </row>
    <row r="27" spans="1:12" ht="63" hidden="1" x14ac:dyDescent="0.3">
      <c r="A27" s="10" t="s">
        <v>42</v>
      </c>
      <c r="B27" s="11"/>
      <c r="C27" s="11"/>
      <c r="D27" s="12">
        <v>41033800</v>
      </c>
      <c r="E27" s="12"/>
      <c r="F27" s="21"/>
      <c r="G27" s="21"/>
      <c r="H27" s="21"/>
      <c r="I27" s="31" t="e">
        <f>H27/G27*100</f>
        <v>#DIV/0!</v>
      </c>
      <c r="J27" s="13">
        <f>G27-H27</f>
        <v>0</v>
      </c>
      <c r="K27" s="84"/>
      <c r="L27" s="63"/>
    </row>
    <row r="28" spans="1:12" ht="84" x14ac:dyDescent="0.3">
      <c r="A28" s="10" t="s">
        <v>68</v>
      </c>
      <c r="B28" s="11"/>
      <c r="C28" s="11"/>
      <c r="D28" s="12">
        <v>41033600</v>
      </c>
      <c r="E28" s="12"/>
      <c r="F28" s="21">
        <f>8576800+9723200</f>
        <v>18300000</v>
      </c>
      <c r="G28" s="21">
        <v>15336200</v>
      </c>
      <c r="H28" s="21">
        <v>15336200</v>
      </c>
      <c r="I28" s="31">
        <f>H28/G28*100</f>
        <v>100</v>
      </c>
      <c r="J28" s="13">
        <f>G28-H28</f>
        <v>0</v>
      </c>
      <c r="K28" s="84"/>
      <c r="L28" s="63"/>
    </row>
    <row r="29" spans="1:12" ht="84" x14ac:dyDescent="0.3">
      <c r="A29" s="10" t="s">
        <v>72</v>
      </c>
      <c r="B29" s="11"/>
      <c r="C29" s="11"/>
      <c r="D29" s="12">
        <v>41033800</v>
      </c>
      <c r="E29" s="12"/>
      <c r="F29" s="21">
        <v>3450000</v>
      </c>
      <c r="G29" s="21">
        <v>3450000</v>
      </c>
      <c r="H29" s="21">
        <v>3450000</v>
      </c>
      <c r="I29" s="31">
        <f>H29/G29*100</f>
        <v>100</v>
      </c>
      <c r="J29" s="13">
        <f>G29-H29</f>
        <v>0</v>
      </c>
      <c r="K29" s="84"/>
      <c r="L29" s="63"/>
    </row>
    <row r="30" spans="1:12" ht="42" x14ac:dyDescent="0.3">
      <c r="A30" s="10" t="s">
        <v>18</v>
      </c>
      <c r="B30" s="11" t="s">
        <v>19</v>
      </c>
      <c r="C30" s="11" t="s">
        <v>13</v>
      </c>
      <c r="D30" s="12">
        <v>41033900</v>
      </c>
      <c r="E30" s="12"/>
      <c r="F30" s="21">
        <f>2008985300+1000977600</f>
        <v>3009962900</v>
      </c>
      <c r="G30" s="21">
        <v>2259089800</v>
      </c>
      <c r="H30" s="21">
        <v>2259089800</v>
      </c>
      <c r="I30" s="31">
        <f t="shared" si="0"/>
        <v>100</v>
      </c>
      <c r="J30" s="13">
        <f t="shared" si="2"/>
        <v>0</v>
      </c>
      <c r="K30" s="84"/>
      <c r="L30" s="63"/>
    </row>
    <row r="31" spans="1:12" ht="63" hidden="1" x14ac:dyDescent="0.3">
      <c r="A31" s="20" t="s">
        <v>35</v>
      </c>
      <c r="B31" s="11"/>
      <c r="C31" s="11"/>
      <c r="D31" s="12">
        <v>41034500</v>
      </c>
      <c r="E31" s="16"/>
      <c r="F31" s="21"/>
      <c r="G31" s="21"/>
      <c r="H31" s="21"/>
      <c r="I31" s="31" t="e">
        <f t="shared" si="0"/>
        <v>#DIV/0!</v>
      </c>
      <c r="J31" s="13">
        <f t="shared" si="2"/>
        <v>0</v>
      </c>
      <c r="K31" s="84"/>
      <c r="L31" s="63"/>
    </row>
    <row r="32" spans="1:12" ht="63" hidden="1" x14ac:dyDescent="0.3">
      <c r="A32" s="20" t="s">
        <v>46</v>
      </c>
      <c r="B32" s="11"/>
      <c r="C32" s="11"/>
      <c r="D32" s="12">
        <v>41034600</v>
      </c>
      <c r="E32" s="16"/>
      <c r="F32" s="21"/>
      <c r="G32" s="21"/>
      <c r="H32" s="21"/>
      <c r="I32" s="31" t="e">
        <f t="shared" si="0"/>
        <v>#DIV/0!</v>
      </c>
      <c r="J32" s="13">
        <f t="shared" si="2"/>
        <v>0</v>
      </c>
      <c r="K32" s="84"/>
      <c r="L32" s="63"/>
    </row>
    <row r="33" spans="1:12" ht="42" hidden="1" x14ac:dyDescent="0.3">
      <c r="A33" s="20" t="s">
        <v>40</v>
      </c>
      <c r="B33" s="11"/>
      <c r="C33" s="11"/>
      <c r="D33" s="12">
        <v>41035200</v>
      </c>
      <c r="E33" s="16"/>
      <c r="F33" s="21"/>
      <c r="G33" s="21"/>
      <c r="H33" s="21"/>
      <c r="I33" s="31" t="e">
        <f t="shared" si="0"/>
        <v>#DIV/0!</v>
      </c>
      <c r="J33" s="13">
        <f t="shared" si="2"/>
        <v>0</v>
      </c>
      <c r="K33" s="84"/>
      <c r="L33" s="63"/>
    </row>
    <row r="34" spans="1:12" ht="63" hidden="1" x14ac:dyDescent="0.3">
      <c r="A34" s="20" t="s">
        <v>44</v>
      </c>
      <c r="B34" s="11"/>
      <c r="C34" s="11"/>
      <c r="D34" s="12">
        <v>41035300</v>
      </c>
      <c r="E34" s="16"/>
      <c r="F34" s="21"/>
      <c r="G34" s="21"/>
      <c r="H34" s="21"/>
      <c r="I34" s="31" t="e">
        <f t="shared" si="0"/>
        <v>#DIV/0!</v>
      </c>
      <c r="J34" s="13">
        <f t="shared" si="2"/>
        <v>0</v>
      </c>
      <c r="K34" s="84"/>
      <c r="L34" s="63"/>
    </row>
    <row r="35" spans="1:12" ht="150.6" hidden="1" customHeight="1" x14ac:dyDescent="0.3">
      <c r="A35" s="49" t="s">
        <v>62</v>
      </c>
      <c r="B35" s="11"/>
      <c r="C35" s="11"/>
      <c r="D35" s="12">
        <v>41034400</v>
      </c>
      <c r="E35" s="16"/>
      <c r="F35" s="21"/>
      <c r="G35" s="21"/>
      <c r="H35" s="21"/>
      <c r="I35" s="31" t="e">
        <f t="shared" si="0"/>
        <v>#DIV/0!</v>
      </c>
      <c r="J35" s="13">
        <f t="shared" si="2"/>
        <v>0</v>
      </c>
      <c r="K35" s="84"/>
      <c r="L35" s="63"/>
    </row>
    <row r="36" spans="1:12" ht="63" x14ac:dyDescent="0.3">
      <c r="A36" s="20" t="s">
        <v>29</v>
      </c>
      <c r="B36" s="15" t="s">
        <v>27</v>
      </c>
      <c r="C36" s="15" t="s">
        <v>28</v>
      </c>
      <c r="D36" s="12">
        <v>41035400</v>
      </c>
      <c r="E36" s="16"/>
      <c r="F36" s="21">
        <v>11879100</v>
      </c>
      <c r="G36" s="21">
        <v>8318700</v>
      </c>
      <c r="H36" s="21">
        <v>8318700</v>
      </c>
      <c r="I36" s="31">
        <f t="shared" si="0"/>
        <v>100</v>
      </c>
      <c r="J36" s="13">
        <f t="shared" si="2"/>
        <v>0</v>
      </c>
      <c r="K36" s="84"/>
      <c r="L36" s="63"/>
    </row>
    <row r="37" spans="1:12" ht="106.8" hidden="1" customHeight="1" x14ac:dyDescent="0.3">
      <c r="A37" s="50" t="s">
        <v>51</v>
      </c>
      <c r="B37" s="15"/>
      <c r="C37" s="15"/>
      <c r="D37" s="12">
        <v>41035600</v>
      </c>
      <c r="E37" s="16"/>
      <c r="F37" s="21"/>
      <c r="G37" s="21"/>
      <c r="H37" s="21"/>
      <c r="I37" s="31" t="e">
        <f t="shared" si="0"/>
        <v>#DIV/0!</v>
      </c>
      <c r="J37" s="13">
        <f t="shared" si="2"/>
        <v>0</v>
      </c>
      <c r="K37" s="84"/>
      <c r="L37" s="63"/>
    </row>
    <row r="38" spans="1:12" ht="63" hidden="1" x14ac:dyDescent="0.3">
      <c r="A38" s="20" t="s">
        <v>34</v>
      </c>
      <c r="B38" s="15" t="s">
        <v>27</v>
      </c>
      <c r="C38" s="15" t="s">
        <v>28</v>
      </c>
      <c r="D38" s="12">
        <v>41035900</v>
      </c>
      <c r="E38" s="16"/>
      <c r="F38" s="21"/>
      <c r="G38" s="21"/>
      <c r="H38" s="21"/>
      <c r="I38" s="31" t="e">
        <f t="shared" si="0"/>
        <v>#DIV/0!</v>
      </c>
      <c r="J38" s="13">
        <f t="shared" si="2"/>
        <v>0</v>
      </c>
      <c r="K38" s="85"/>
      <c r="L38" s="63"/>
    </row>
    <row r="39" spans="1:12" ht="84" x14ac:dyDescent="0.3">
      <c r="A39" s="20" t="s">
        <v>64</v>
      </c>
      <c r="B39" s="15"/>
      <c r="C39" s="15"/>
      <c r="D39" s="12">
        <v>41035800</v>
      </c>
      <c r="E39" s="16"/>
      <c r="F39" s="21">
        <f>7895800+11883+15517000</f>
        <v>23424683</v>
      </c>
      <c r="G39" s="21">
        <v>13865483</v>
      </c>
      <c r="H39" s="21">
        <v>13865483</v>
      </c>
      <c r="I39" s="31">
        <f t="shared" si="0"/>
        <v>100</v>
      </c>
      <c r="J39" s="13">
        <f t="shared" si="2"/>
        <v>0</v>
      </c>
      <c r="K39" s="85"/>
      <c r="L39" s="63"/>
    </row>
    <row r="40" spans="1:12" ht="63" hidden="1" x14ac:dyDescent="0.3">
      <c r="A40" s="20" t="s">
        <v>41</v>
      </c>
      <c r="B40" s="15"/>
      <c r="C40" s="15"/>
      <c r="D40" s="12">
        <v>41036100</v>
      </c>
      <c r="E40" s="16"/>
      <c r="F40" s="21"/>
      <c r="G40" s="21"/>
      <c r="H40" s="21"/>
      <c r="I40" s="31" t="e">
        <f t="shared" si="0"/>
        <v>#DIV/0!</v>
      </c>
      <c r="J40" s="13">
        <f t="shared" si="2"/>
        <v>0</v>
      </c>
      <c r="K40" s="84"/>
      <c r="L40" s="63"/>
    </row>
    <row r="41" spans="1:12" ht="42" hidden="1" x14ac:dyDescent="0.3">
      <c r="A41" s="20" t="s">
        <v>39</v>
      </c>
      <c r="B41" s="15"/>
      <c r="C41" s="15"/>
      <c r="D41" s="12">
        <v>41036400</v>
      </c>
      <c r="E41" s="16"/>
      <c r="F41" s="21"/>
      <c r="G41" s="21"/>
      <c r="H41" s="21"/>
      <c r="I41" s="31" t="e">
        <f t="shared" si="0"/>
        <v>#DIV/0!</v>
      </c>
      <c r="J41" s="13">
        <f t="shared" si="2"/>
        <v>0</v>
      </c>
      <c r="K41" s="84"/>
      <c r="L41" s="63"/>
    </row>
    <row r="42" spans="1:12" ht="42" hidden="1" x14ac:dyDescent="0.3">
      <c r="A42" s="20" t="s">
        <v>43</v>
      </c>
      <c r="B42" s="15"/>
      <c r="C42" s="15"/>
      <c r="D42" s="12">
        <v>41037000</v>
      </c>
      <c r="E42" s="16"/>
      <c r="F42" s="21"/>
      <c r="G42" s="21"/>
      <c r="H42" s="21"/>
      <c r="I42" s="31" t="e">
        <f t="shared" si="0"/>
        <v>#DIV/0!</v>
      </c>
      <c r="J42" s="13">
        <f t="shared" si="2"/>
        <v>0</v>
      </c>
      <c r="K42" s="84"/>
      <c r="L42" s="63"/>
    </row>
    <row r="43" spans="1:12" ht="84" x14ac:dyDescent="0.3">
      <c r="A43" s="20" t="s">
        <v>66</v>
      </c>
      <c r="B43" s="15"/>
      <c r="C43" s="15"/>
      <c r="D43" s="12">
        <v>41036000</v>
      </c>
      <c r="E43" s="16"/>
      <c r="F43" s="21">
        <v>58481500</v>
      </c>
      <c r="G43" s="21">
        <v>58481500</v>
      </c>
      <c r="H43" s="21">
        <v>58481500</v>
      </c>
      <c r="I43" s="31">
        <f t="shared" si="0"/>
        <v>100</v>
      </c>
      <c r="J43" s="13">
        <f t="shared" si="2"/>
        <v>0</v>
      </c>
      <c r="K43" s="84"/>
      <c r="L43" s="63"/>
    </row>
    <row r="44" spans="1:12" ht="63" x14ac:dyDescent="0.3">
      <c r="A44" s="20" t="s">
        <v>67</v>
      </c>
      <c r="B44" s="15"/>
      <c r="C44" s="15"/>
      <c r="D44" s="12">
        <v>41036300</v>
      </c>
      <c r="E44" s="16"/>
      <c r="F44" s="87">
        <f>145959000+46106600</f>
        <v>192065600</v>
      </c>
      <c r="G44" s="87">
        <f>145959000+46106600</f>
        <v>192065600</v>
      </c>
      <c r="H44" s="87">
        <v>192065600</v>
      </c>
      <c r="I44" s="31">
        <f>H44/G44*100</f>
        <v>100</v>
      </c>
      <c r="J44" s="13">
        <f>G44-H44</f>
        <v>0</v>
      </c>
      <c r="K44" s="84"/>
      <c r="L44" s="63"/>
    </row>
    <row r="45" spans="1:12" ht="63" x14ac:dyDescent="0.3">
      <c r="A45" s="20" t="s">
        <v>38</v>
      </c>
      <c r="B45" s="15"/>
      <c r="C45" s="15"/>
      <c r="D45" s="12">
        <v>41037200</v>
      </c>
      <c r="E45" s="16"/>
      <c r="F45" s="21">
        <v>4569700</v>
      </c>
      <c r="G45" s="21">
        <v>4341100</v>
      </c>
      <c r="H45" s="21">
        <v>4341100</v>
      </c>
      <c r="I45" s="31">
        <f>H45/G45*100</f>
        <v>100</v>
      </c>
      <c r="J45" s="13">
        <f>G45-H45</f>
        <v>0</v>
      </c>
      <c r="K45" s="84"/>
      <c r="L45" s="63"/>
    </row>
    <row r="46" spans="1:12" ht="63" x14ac:dyDescent="0.3">
      <c r="A46" s="20" t="s">
        <v>71</v>
      </c>
      <c r="B46" s="15"/>
      <c r="C46" s="15"/>
      <c r="D46" s="12">
        <v>41037500</v>
      </c>
      <c r="E46" s="16"/>
      <c r="F46" s="21">
        <v>67754000</v>
      </c>
      <c r="G46" s="21">
        <v>67754000</v>
      </c>
      <c r="H46" s="21">
        <v>67754000</v>
      </c>
      <c r="I46" s="31">
        <f>H46/G46*100</f>
        <v>100</v>
      </c>
      <c r="J46" s="13">
        <f>G46-H46</f>
        <v>0</v>
      </c>
      <c r="K46" s="67"/>
      <c r="L46" s="63"/>
    </row>
    <row r="47" spans="1:12" s="29" customFormat="1" ht="40.799999999999997" x14ac:dyDescent="0.3">
      <c r="A47" s="17" t="s">
        <v>20</v>
      </c>
      <c r="B47" s="28"/>
      <c r="C47" s="28"/>
      <c r="D47" s="19"/>
      <c r="E47" s="19"/>
      <c r="F47" s="8">
        <f>SUM(F15:F46)</f>
        <v>3711990269</v>
      </c>
      <c r="G47" s="8">
        <f>SUM(G15:G46)</f>
        <v>2930693040</v>
      </c>
      <c r="H47" s="8">
        <f>SUM(H15:H46)</f>
        <v>2930693040</v>
      </c>
      <c r="I47" s="32">
        <f>H47/G47*100</f>
        <v>100</v>
      </c>
      <c r="J47" s="8">
        <f>SUM(J15:J41)</f>
        <v>0</v>
      </c>
      <c r="K47" s="14">
        <f>SUM(K15:K46)</f>
        <v>0</v>
      </c>
      <c r="L47" s="59">
        <f>SUM(L15:L41)</f>
        <v>0</v>
      </c>
    </row>
    <row r="48" spans="1:12" s="29" customFormat="1" ht="40.5" customHeight="1" x14ac:dyDescent="0.3">
      <c r="A48" s="17" t="s">
        <v>21</v>
      </c>
      <c r="B48" s="28"/>
      <c r="C48" s="28"/>
      <c r="D48" s="19"/>
      <c r="E48" s="19"/>
      <c r="F48" s="8">
        <f>F14+F47</f>
        <v>5234920911</v>
      </c>
      <c r="G48" s="8">
        <f>G14+G47</f>
        <v>4077704182</v>
      </c>
      <c r="H48" s="14">
        <f>H14+H47</f>
        <v>4077704182</v>
      </c>
      <c r="I48" s="32">
        <f>H48/G48*100</f>
        <v>100</v>
      </c>
      <c r="J48" s="14">
        <f>J14+J47</f>
        <v>0</v>
      </c>
      <c r="K48" s="14">
        <f>K14+K47</f>
        <v>0</v>
      </c>
      <c r="L48" s="60">
        <f>L14+L47</f>
        <v>0</v>
      </c>
    </row>
    <row r="49" spans="1:12" s="29" customFormat="1" ht="24.6" x14ac:dyDescent="0.3">
      <c r="A49" s="3" t="s">
        <v>22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61"/>
    </row>
    <row r="50" spans="1:12" s="29" customFormat="1" ht="63" hidden="1" x14ac:dyDescent="0.3">
      <c r="A50" s="49" t="s">
        <v>48</v>
      </c>
      <c r="B50" s="68"/>
      <c r="C50" s="68"/>
      <c r="D50" s="66">
        <v>41032500</v>
      </c>
      <c r="E50" s="68"/>
      <c r="F50" s="68"/>
      <c r="G50" s="89"/>
      <c r="H50" s="89"/>
      <c r="I50" s="31" t="e">
        <f>H50/#REF!*100</f>
        <v>#REF!</v>
      </c>
      <c r="J50" s="13" t="e">
        <f>#REF!-H50</f>
        <v>#REF!</v>
      </c>
      <c r="K50" s="68"/>
      <c r="L50" s="61"/>
    </row>
    <row r="51" spans="1:12" s="29" customFormat="1" ht="63" hidden="1" x14ac:dyDescent="0.3">
      <c r="A51" s="10" t="s">
        <v>33</v>
      </c>
      <c r="B51" s="11"/>
      <c r="C51" s="11"/>
      <c r="D51" s="12">
        <v>41033000</v>
      </c>
      <c r="E51" s="66"/>
      <c r="F51" s="66"/>
      <c r="G51" s="69"/>
      <c r="H51" s="69"/>
      <c r="I51" s="31" t="e">
        <f>H51/#REF!*100</f>
        <v>#REF!</v>
      </c>
      <c r="J51" s="13" t="e">
        <f>#REF!-H51-K51</f>
        <v>#REF!</v>
      </c>
      <c r="K51" s="69"/>
      <c r="L51" s="61"/>
    </row>
    <row r="52" spans="1:12" s="29" customFormat="1" ht="63" hidden="1" x14ac:dyDescent="0.3">
      <c r="A52" s="20" t="s">
        <v>35</v>
      </c>
      <c r="B52" s="11"/>
      <c r="C52" s="11"/>
      <c r="D52" s="12">
        <v>41034500</v>
      </c>
      <c r="E52" s="46"/>
      <c r="F52" s="46"/>
      <c r="G52" s="69"/>
      <c r="H52" s="69"/>
      <c r="I52" s="31" t="e">
        <f>H52/#REF!*100</f>
        <v>#REF!</v>
      </c>
      <c r="J52" s="13" t="e">
        <f>#REF!-H52-K52</f>
        <v>#REF!</v>
      </c>
      <c r="K52" s="69"/>
      <c r="L52" s="61"/>
    </row>
    <row r="53" spans="1:12" s="29" customFormat="1" ht="63" x14ac:dyDescent="0.3">
      <c r="A53" s="20" t="s">
        <v>60</v>
      </c>
      <c r="B53" s="11"/>
      <c r="C53" s="11"/>
      <c r="D53" s="12">
        <v>41031400</v>
      </c>
      <c r="E53" s="46"/>
      <c r="F53" s="57">
        <v>38221721</v>
      </c>
      <c r="G53" s="57">
        <v>38221721</v>
      </c>
      <c r="H53" s="90">
        <v>10074559.59</v>
      </c>
      <c r="I53" s="31">
        <f t="shared" ref="I53:I61" si="3">H53/G53*100</f>
        <v>26.358205037392217</v>
      </c>
      <c r="J53" s="13">
        <f t="shared" ref="J53:J61" si="4">G53-H53</f>
        <v>28147161.41</v>
      </c>
      <c r="K53" s="64"/>
      <c r="L53" s="65"/>
    </row>
    <row r="54" spans="1:12" s="29" customFormat="1" ht="63" hidden="1" x14ac:dyDescent="0.3">
      <c r="A54" s="49" t="s">
        <v>63</v>
      </c>
      <c r="B54" s="11"/>
      <c r="C54" s="11"/>
      <c r="D54" s="12">
        <v>41033300</v>
      </c>
      <c r="E54" s="46"/>
      <c r="F54" s="57"/>
      <c r="G54" s="57"/>
      <c r="H54" s="57"/>
      <c r="I54" s="31" t="e">
        <f t="shared" si="3"/>
        <v>#DIV/0!</v>
      </c>
      <c r="J54" s="13">
        <f t="shared" si="4"/>
        <v>0</v>
      </c>
      <c r="K54" s="64"/>
      <c r="L54" s="65"/>
    </row>
    <row r="55" spans="1:12" s="29" customFormat="1" ht="42" x14ac:dyDescent="0.3">
      <c r="A55" s="10" t="s">
        <v>18</v>
      </c>
      <c r="B55" s="11" t="s">
        <v>19</v>
      </c>
      <c r="C55" s="11" t="s">
        <v>13</v>
      </c>
      <c r="D55" s="12">
        <v>41033900</v>
      </c>
      <c r="E55" s="46"/>
      <c r="F55" s="88">
        <f>10622300+25513773</f>
        <v>36136073</v>
      </c>
      <c r="G55" s="88">
        <f>10622300+25513773</f>
        <v>36136073</v>
      </c>
      <c r="H55" s="55">
        <v>36136073</v>
      </c>
      <c r="I55" s="31">
        <f t="shared" si="3"/>
        <v>100</v>
      </c>
      <c r="J55" s="13">
        <f t="shared" si="4"/>
        <v>0</v>
      </c>
      <c r="K55" s="64"/>
      <c r="L55" s="63"/>
    </row>
    <row r="56" spans="1:12" s="29" customFormat="1" ht="63" x14ac:dyDescent="0.3">
      <c r="A56" s="20" t="s">
        <v>29</v>
      </c>
      <c r="B56" s="15" t="s">
        <v>27</v>
      </c>
      <c r="C56" s="15" t="s">
        <v>28</v>
      </c>
      <c r="D56" s="12">
        <v>41035400</v>
      </c>
      <c r="E56" s="46"/>
      <c r="F56" s="88">
        <v>3514300</v>
      </c>
      <c r="G56" s="88">
        <v>1515700</v>
      </c>
      <c r="H56" s="55">
        <v>1515700</v>
      </c>
      <c r="I56" s="31">
        <f>H56/G56*100</f>
        <v>100</v>
      </c>
      <c r="J56" s="13">
        <f>G56-H56</f>
        <v>0</v>
      </c>
      <c r="K56" s="64"/>
      <c r="L56" s="63"/>
    </row>
    <row r="57" spans="1:12" s="29" customFormat="1" ht="63" x14ac:dyDescent="0.3">
      <c r="A57" s="49" t="s">
        <v>70</v>
      </c>
      <c r="B57" s="11"/>
      <c r="C57" s="11"/>
      <c r="D57" s="12">
        <v>41037400</v>
      </c>
      <c r="E57" s="46"/>
      <c r="F57" s="57">
        <v>1954500</v>
      </c>
      <c r="G57" s="57">
        <v>1954500</v>
      </c>
      <c r="H57" s="55">
        <v>1954500</v>
      </c>
      <c r="I57" s="31">
        <f t="shared" si="3"/>
        <v>100</v>
      </c>
      <c r="J57" s="13">
        <f t="shared" si="4"/>
        <v>0</v>
      </c>
      <c r="K57" s="64"/>
      <c r="L57" s="63"/>
    </row>
    <row r="58" spans="1:12" s="29" customFormat="1" ht="84" hidden="1" x14ac:dyDescent="0.3">
      <c r="A58" s="20" t="s">
        <v>56</v>
      </c>
      <c r="B58" s="11"/>
      <c r="C58" s="11"/>
      <c r="D58" s="12">
        <v>41034800</v>
      </c>
      <c r="E58" s="16"/>
      <c r="F58" s="21"/>
      <c r="G58" s="21"/>
      <c r="H58" s="55"/>
      <c r="I58" s="31" t="e">
        <f t="shared" si="3"/>
        <v>#DIV/0!</v>
      </c>
      <c r="J58" s="13">
        <f t="shared" si="4"/>
        <v>0</v>
      </c>
      <c r="K58" s="64"/>
      <c r="L58" s="63"/>
    </row>
    <row r="59" spans="1:12" s="29" customFormat="1" ht="63" hidden="1" x14ac:dyDescent="0.3">
      <c r="A59" s="20" t="s">
        <v>57</v>
      </c>
      <c r="B59" s="11"/>
      <c r="C59" s="11"/>
      <c r="D59" s="12">
        <v>41034700</v>
      </c>
      <c r="E59" s="16"/>
      <c r="F59" s="21"/>
      <c r="G59" s="21"/>
      <c r="H59" s="21"/>
      <c r="I59" s="31" t="e">
        <f t="shared" si="3"/>
        <v>#DIV/0!</v>
      </c>
      <c r="J59" s="13">
        <f t="shared" si="4"/>
        <v>0</v>
      </c>
      <c r="K59" s="64"/>
      <c r="L59" s="63"/>
    </row>
    <row r="60" spans="1:12" ht="105" hidden="1" x14ac:dyDescent="0.3">
      <c r="A60" s="10" t="s">
        <v>30</v>
      </c>
      <c r="B60" s="15" t="s">
        <v>23</v>
      </c>
      <c r="C60" s="33" t="s">
        <v>28</v>
      </c>
      <c r="D60" s="12">
        <v>41037300</v>
      </c>
      <c r="E60" s="12"/>
      <c r="F60" s="56"/>
      <c r="G60" s="56"/>
      <c r="H60" s="13"/>
      <c r="I60" s="31" t="e">
        <f t="shared" si="3"/>
        <v>#DIV/0!</v>
      </c>
      <c r="J60" s="13">
        <f t="shared" si="4"/>
        <v>0</v>
      </c>
      <c r="K60" s="63"/>
      <c r="L60" s="63"/>
    </row>
    <row r="61" spans="1:12" ht="58.2" customHeight="1" x14ac:dyDescent="0.3">
      <c r="A61" s="10" t="s">
        <v>76</v>
      </c>
      <c r="B61" s="15"/>
      <c r="C61" s="33"/>
      <c r="D61" s="12">
        <v>41038800</v>
      </c>
      <c r="E61" s="12"/>
      <c r="F61" s="56">
        <v>64859961</v>
      </c>
      <c r="G61" s="56">
        <v>0</v>
      </c>
      <c r="H61" s="13">
        <v>0</v>
      </c>
      <c r="I61" s="31" t="e">
        <f t="shared" si="3"/>
        <v>#DIV/0!</v>
      </c>
      <c r="J61" s="13">
        <f t="shared" si="4"/>
        <v>0</v>
      </c>
      <c r="K61" s="63"/>
      <c r="L61" s="63"/>
    </row>
    <row r="62" spans="1:12" s="29" customFormat="1" ht="40.799999999999997" x14ac:dyDescent="0.3">
      <c r="A62" s="17" t="s">
        <v>24</v>
      </c>
      <c r="B62" s="18"/>
      <c r="C62" s="18"/>
      <c r="D62" s="19"/>
      <c r="E62" s="19"/>
      <c r="F62" s="8">
        <f>SUM(F53:F61)</f>
        <v>144686555</v>
      </c>
      <c r="G62" s="8">
        <f>SUM(G53:G61)</f>
        <v>77827994</v>
      </c>
      <c r="H62" s="8">
        <f>SUM(H53:H61)</f>
        <v>49680832.590000004</v>
      </c>
      <c r="I62" s="32">
        <f>H62/G62*100</f>
        <v>63.834142493766457</v>
      </c>
      <c r="J62" s="8">
        <f>SUM(J53:J61)</f>
        <v>28147161.41</v>
      </c>
      <c r="K62" s="14">
        <f>SUM(K50:K60)</f>
        <v>0</v>
      </c>
      <c r="L62" s="59">
        <f>SUM(L53:L60)</f>
        <v>0</v>
      </c>
    </row>
    <row r="63" spans="1:12" s="29" customFormat="1" ht="40.799999999999997" x14ac:dyDescent="0.3">
      <c r="A63" s="17" t="s">
        <v>25</v>
      </c>
      <c r="B63" s="18"/>
      <c r="C63" s="18"/>
      <c r="D63" s="19"/>
      <c r="E63" s="19"/>
      <c r="F63" s="8">
        <f>F47+F62</f>
        <v>3856676824</v>
      </c>
      <c r="G63" s="8">
        <f>G47+G62</f>
        <v>3008521034</v>
      </c>
      <c r="H63" s="14">
        <f>H47+H62</f>
        <v>2980373872.5900002</v>
      </c>
      <c r="I63" s="32">
        <f>H63/G63*100</f>
        <v>99.064418659803195</v>
      </c>
      <c r="J63" s="14">
        <f>J47+J62</f>
        <v>28147161.41</v>
      </c>
      <c r="K63" s="14">
        <f>K47+K62</f>
        <v>0</v>
      </c>
      <c r="L63" s="60">
        <f>L47+L62</f>
        <v>0</v>
      </c>
    </row>
    <row r="64" spans="1:12" s="29" customFormat="1" ht="40.799999999999997" x14ac:dyDescent="0.3">
      <c r="A64" s="17" t="s">
        <v>26</v>
      </c>
      <c r="B64" s="18"/>
      <c r="C64" s="18"/>
      <c r="D64" s="19"/>
      <c r="E64" s="19"/>
      <c r="F64" s="8">
        <f>F48+F62</f>
        <v>5379607466</v>
      </c>
      <c r="G64" s="8">
        <f>G48+G62</f>
        <v>4155532176</v>
      </c>
      <c r="H64" s="14">
        <f>H48+H62</f>
        <v>4127385014.5900002</v>
      </c>
      <c r="I64" s="32">
        <f>H64/G64*100</f>
        <v>99.322658080412367</v>
      </c>
      <c r="J64" s="14">
        <f>J48+J62</f>
        <v>28147161.41</v>
      </c>
      <c r="K64" s="14">
        <f>K48+K62</f>
        <v>0</v>
      </c>
      <c r="L64" s="60">
        <f>L48+L62</f>
        <v>0</v>
      </c>
    </row>
    <row r="65" spans="1:12" s="29" customFormat="1" x14ac:dyDescent="0.3">
      <c r="A65" s="17"/>
      <c r="B65" s="41"/>
      <c r="C65" s="41"/>
      <c r="D65" s="42"/>
      <c r="E65" s="42"/>
      <c r="F65" s="40"/>
      <c r="G65" s="40"/>
      <c r="H65" s="43"/>
      <c r="I65" s="44"/>
      <c r="J65" s="43"/>
      <c r="K65" s="51"/>
      <c r="L65" s="60"/>
    </row>
    <row r="66" spans="1:12" s="29" customFormat="1" x14ac:dyDescent="0.3">
      <c r="A66" s="34"/>
      <c r="B66" s="35"/>
      <c r="C66" s="35"/>
      <c r="D66" s="36"/>
      <c r="E66" s="36"/>
      <c r="F66" s="37"/>
      <c r="G66" s="37"/>
      <c r="H66" s="38"/>
      <c r="I66" s="39"/>
      <c r="J66" s="38"/>
      <c r="K66" s="47"/>
      <c r="L66" s="61"/>
    </row>
    <row r="67" spans="1:12" x14ac:dyDescent="0.3">
      <c r="A67" s="34"/>
      <c r="B67" s="35"/>
      <c r="C67" s="35"/>
      <c r="D67" s="74"/>
      <c r="E67" s="74"/>
      <c r="F67" s="82"/>
      <c r="G67" s="82"/>
      <c r="H67" s="75"/>
      <c r="I67" s="76"/>
      <c r="J67" s="75"/>
    </row>
    <row r="68" spans="1:12" x14ac:dyDescent="0.3">
      <c r="A68" s="34"/>
      <c r="B68" s="35"/>
      <c r="C68" s="35"/>
      <c r="D68" s="74"/>
      <c r="E68" s="74"/>
      <c r="F68" s="82"/>
      <c r="G68" s="82"/>
      <c r="H68" s="75"/>
      <c r="I68" s="76"/>
      <c r="J68" s="75"/>
    </row>
    <row r="69" spans="1:12" x14ac:dyDescent="0.3">
      <c r="A69" s="34"/>
      <c r="B69" s="35"/>
      <c r="C69" s="35"/>
      <c r="D69" s="74"/>
      <c r="E69" s="74"/>
      <c r="F69" s="82"/>
      <c r="G69" s="82"/>
      <c r="H69" s="75"/>
      <c r="I69" s="76"/>
      <c r="J69" s="75"/>
    </row>
    <row r="70" spans="1:12" s="80" customFormat="1" x14ac:dyDescent="0.3">
      <c r="A70" s="77"/>
      <c r="B70" s="78"/>
      <c r="C70" s="78"/>
      <c r="D70" s="7"/>
      <c r="E70" s="7"/>
      <c r="F70" s="83"/>
      <c r="G70" s="83"/>
      <c r="H70" s="91"/>
      <c r="I70" s="79"/>
      <c r="J70" s="7"/>
      <c r="K70" s="71"/>
      <c r="L70" s="72"/>
    </row>
  </sheetData>
  <mergeCells count="14">
    <mergeCell ref="E4:E5"/>
    <mergeCell ref="F4:G4"/>
    <mergeCell ref="H4:I4"/>
    <mergeCell ref="J4:J5"/>
    <mergeCell ref="K4:K5"/>
    <mergeCell ref="L4:L5"/>
    <mergeCell ref="A6:L6"/>
    <mergeCell ref="A49:K49"/>
    <mergeCell ref="A1:K1"/>
    <mergeCell ref="A2:K2"/>
    <mergeCell ref="A4:A5"/>
    <mergeCell ref="B4:B5"/>
    <mergeCell ref="C4:C5"/>
    <mergeCell ref="D4:D5"/>
  </mergeCells>
  <pageMargins left="0.7" right="0.7" top="0.75" bottom="0.75" header="0.3" footer="0.3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01.10</vt:lpstr>
      <vt:lpstr>'01.10'!Область_друку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2020-07-28T07:01:16Z</cp:lastPrinted>
  <dcterms:created xsi:type="dcterms:W3CDTF">2006-09-28T05:33:49Z</dcterms:created>
  <dcterms:modified xsi:type="dcterms:W3CDTF">2025-10-09T08:07:57Z</dcterms:modified>
</cp:coreProperties>
</file>