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8" windowWidth="12120" windowHeight="8016" tabRatio="497"/>
  </bookViews>
  <sheets>
    <sheet name="01.07" sheetId="522" r:id="rId1"/>
  </sheets>
  <calcPr calcId="144525"/>
</workbook>
</file>

<file path=xl/calcChain.xml><?xml version="1.0" encoding="utf-8"?>
<calcChain xmlns="http://schemas.openxmlformats.org/spreadsheetml/2006/main">
  <c r="L60" i="522" l="1"/>
  <c r="K60" i="522"/>
  <c r="H60" i="522"/>
  <c r="G60" i="522"/>
  <c r="I60" i="522"/>
  <c r="F60" i="522"/>
  <c r="J59" i="522"/>
  <c r="I59" i="522"/>
  <c r="J58" i="522"/>
  <c r="I58" i="522"/>
  <c r="J57" i="522"/>
  <c r="I57" i="522"/>
  <c r="J56" i="522"/>
  <c r="I56" i="522"/>
  <c r="J55" i="522"/>
  <c r="I55" i="522"/>
  <c r="J54" i="522"/>
  <c r="I54" i="522"/>
  <c r="J53" i="522"/>
  <c r="J60" i="522" s="1"/>
  <c r="I53" i="522"/>
  <c r="J52" i="522"/>
  <c r="I52" i="522"/>
  <c r="J51" i="522"/>
  <c r="I51" i="522"/>
  <c r="J50" i="522"/>
  <c r="I50" i="522"/>
  <c r="L47" i="522"/>
  <c r="L61" i="522" s="1"/>
  <c r="K47" i="522"/>
  <c r="K61" i="522"/>
  <c r="H47" i="522"/>
  <c r="H61" i="522" s="1"/>
  <c r="J46" i="522"/>
  <c r="I46" i="522"/>
  <c r="J45" i="522"/>
  <c r="I45" i="522"/>
  <c r="G44" i="522"/>
  <c r="J44" i="522"/>
  <c r="I43" i="522"/>
  <c r="G43" i="522"/>
  <c r="J43" i="522"/>
  <c r="J42" i="522"/>
  <c r="I42" i="522"/>
  <c r="J41" i="522"/>
  <c r="I41" i="522"/>
  <c r="J40" i="522"/>
  <c r="I40" i="522"/>
  <c r="J39" i="522"/>
  <c r="I39" i="522"/>
  <c r="J38" i="522"/>
  <c r="I38" i="522"/>
  <c r="J37" i="522"/>
  <c r="I37" i="522"/>
  <c r="G36" i="522"/>
  <c r="I36" i="522" s="1"/>
  <c r="J35" i="522"/>
  <c r="I35" i="522"/>
  <c r="J34" i="522"/>
  <c r="I34" i="522"/>
  <c r="J33" i="522"/>
  <c r="I33" i="522"/>
  <c r="J32" i="522"/>
  <c r="I32" i="522"/>
  <c r="J31" i="522"/>
  <c r="I31" i="522"/>
  <c r="I30" i="522"/>
  <c r="G30" i="522"/>
  <c r="J30" i="522" s="1"/>
  <c r="J29" i="522"/>
  <c r="I29" i="522"/>
  <c r="J28" i="522"/>
  <c r="I28" i="522"/>
  <c r="F28" i="522"/>
  <c r="J27" i="522"/>
  <c r="I27" i="522"/>
  <c r="J26" i="522"/>
  <c r="I26" i="522"/>
  <c r="J25" i="522"/>
  <c r="I25" i="522"/>
  <c r="J24" i="522"/>
  <c r="I24" i="522"/>
  <c r="J23" i="522"/>
  <c r="I23" i="522"/>
  <c r="G22" i="522"/>
  <c r="I22" i="522"/>
  <c r="J21" i="522"/>
  <c r="I21" i="522"/>
  <c r="J20" i="522"/>
  <c r="I20" i="522"/>
  <c r="J19" i="522"/>
  <c r="I19" i="522"/>
  <c r="G18" i="522"/>
  <c r="I18" i="522"/>
  <c r="F18" i="522"/>
  <c r="F47" i="522" s="1"/>
  <c r="F61" i="522" s="1"/>
  <c r="J17" i="522"/>
  <c r="I17" i="522"/>
  <c r="G16" i="522"/>
  <c r="G47" i="522" s="1"/>
  <c r="J15" i="522"/>
  <c r="I15" i="522"/>
  <c r="L14" i="522"/>
  <c r="L48" i="522" s="1"/>
  <c r="L62" i="522" s="1"/>
  <c r="K14" i="522"/>
  <c r="K48" i="522" s="1"/>
  <c r="K62" i="522" s="1"/>
  <c r="J13" i="522"/>
  <c r="I13" i="522"/>
  <c r="J12" i="522"/>
  <c r="I12" i="522"/>
  <c r="G11" i="522"/>
  <c r="I11" i="522"/>
  <c r="J10" i="522"/>
  <c r="I10" i="522"/>
  <c r="H9" i="522"/>
  <c r="H14" i="522"/>
  <c r="H48" i="522" s="1"/>
  <c r="G9" i="522"/>
  <c r="J9" i="522" s="1"/>
  <c r="F9" i="522"/>
  <c r="F14" i="522"/>
  <c r="F48" i="522" s="1"/>
  <c r="F62" i="522" s="1"/>
  <c r="J8" i="522"/>
  <c r="I8" i="522"/>
  <c r="G7" i="522"/>
  <c r="I7" i="522" s="1"/>
  <c r="J11" i="522"/>
  <c r="J16" i="522"/>
  <c r="I14" i="522"/>
  <c r="J22" i="522"/>
  <c r="I9" i="522"/>
  <c r="J18" i="522"/>
  <c r="J47" i="522" s="1"/>
  <c r="J61" i="522" s="1"/>
  <c r="J36" i="522"/>
  <c r="I44" i="522"/>
  <c r="J7" i="522"/>
  <c r="G14" i="522"/>
  <c r="I47" i="522" l="1"/>
  <c r="G61" i="522"/>
  <c r="G48" i="522"/>
  <c r="G62" i="522" s="1"/>
  <c r="I48" i="522"/>
  <c r="H62" i="522"/>
  <c r="J14" i="522"/>
  <c r="J48" i="522" s="1"/>
  <c r="J62" i="522" s="1"/>
  <c r="I61" i="522"/>
  <c r="I16" i="522"/>
  <c r="I62" i="522" l="1"/>
</calcChain>
</file>

<file path=xl/sharedStrings.xml><?xml version="1.0" encoding="utf-8"?>
<sst xmlns="http://schemas.openxmlformats.org/spreadsheetml/2006/main" count="89" uniqueCount="78">
  <si>
    <t>Назва</t>
  </si>
  <si>
    <t>КПКВК по ДБ</t>
  </si>
  <si>
    <t>КЕКВ по ДБ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</si>
  <si>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</si>
  <si>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</si>
  <si>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</si>
  <si>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</si>
  <si>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</si>
  <si>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</si>
  <si>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</si>
  <si>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</si>
  <si>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</si>
  <si>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</si>
  <si>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</si>
  <si>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</si>
  <si>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</si>
  <si>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</si>
  <si>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 xml:space="preserve">Р А З О М   ДОТАЦІЙ </t>
  </si>
  <si>
    <t>Освітня субвенція з державного бюджету місцевим бюджетам</t>
  </si>
  <si>
    <t>221 1190</t>
  </si>
  <si>
    <t>Р А З О М  по області СУБВЕНЦІЙ  по загальному фонду</t>
  </si>
  <si>
    <t>Всього по області дотацій та субвенцій по ЗФ</t>
  </si>
  <si>
    <t>Спеціальний фонд</t>
  </si>
  <si>
    <t>313 1090</t>
  </si>
  <si>
    <t>Р А З О М  по області СУБВЕНЦІЙ   по спеціальному фонду</t>
  </si>
  <si>
    <t>Р А З О М по області  СУБВЕНЦІЙ  загального фонду та спецфонду</t>
  </si>
  <si>
    <t>В Ь О Г О  ПО ОБЛАСТІ  ДОТАЦІЙ ТА СУБВЕНЦІЙ ЗФ та СФ</t>
  </si>
  <si>
    <t>221 1220</t>
  </si>
  <si>
    <t>2620, 3220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</si>
  <si>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</si>
  <si>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 з ДБ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</si>
  <si>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(грн. коп.)</t>
  </si>
  <si>
    <t>НАДХОДЖЕННЯ  ТРАНСФЕРТІВ З  ДЕРЖАВНОГО БЮДЖЕТУ  ДО БЮДЖЕТУ ЧЕРНІВЕЦЬКОЇ ОБЛАСТІ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</si>
  <si>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</si>
  <si>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боротьбу з COVID-19 під час навчального процесу в закладах ЗСО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</si>
  <si>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</si>
  <si>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 xml:space="preserve">Перераховано в ДБ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</si>
  <si>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</si>
  <si>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</si>
  <si>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</si>
  <si>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розвиток мережі ЦНАПів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</si>
  <si>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</si>
  <si>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створення навчально-практичних центрів сучасної проф-тех освіти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</si>
  <si>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</si>
  <si>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</si>
  <si>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реалізацію програми "Спроможна школа для кращих результатів</t>
  </si>
  <si>
    <t>Субвенція з державного бюджету місцевим бюджетам на здійснення заходів щодо підтримки територій внаслідок збройного конфлікту на сході України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</si>
  <si>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</si>
  <si>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</si>
  <si>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державного бюджету на забезпечення окремих видатків районних рад, спрямованих на виконання їх повноважень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</si>
  <si>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</si>
  <si>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</si>
  <si>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</si>
  <si>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</si>
  <si>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</si>
  <si>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</si>
  <si>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</si>
  <si>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</si>
  <si>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</si>
  <si>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 xml:space="preserve"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</si>
  <si>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</si>
  <si>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Надійшло з урахуванням повернення в ДБ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</si>
  <si>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</si>
  <si>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</si>
  <si>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</si>
  <si>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на 2025 рік</t>
  </si>
  <si>
    <t>Субвенція з державного бюджету місцевим бюджетам на реалізацію публічного інвестиційного проекту 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</si>
  <si>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</si>
  <si>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облаштування безпечних умов у закладах загальної середньої освіти (протипожежний захист), зокрема військових ліцеях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</si>
  <si>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</si>
  <si>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напокращення якості гарячого харчуванням учнів початкових класів закладів загальної середньої освіти</t>
  </si>
  <si>
    <t>Субвенція з державного бюджету місцевим бюджетам на реалізацію публічних інвестиційних проектів у сфері охорони здоров"я</t>
  </si>
  <si>
    <t xml:space="preserve"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профтехосвіти </t>
  </si>
  <si>
    <t>на січень-червень                    2025 року</t>
  </si>
  <si>
    <t>Субвенція з державного бюджету місцевим бюджетам на облаштування безпечних умов у закладах загальної середньої освіти (облаштування укриттів), зокрема військових ліцеях</t>
  </si>
  <si>
    <t>Субвенція з державного бюджету місцевим бюджетам на придбання обладнання, створення та модернізацію їдалень (харчоблоків) закладів загальної середньої освіти, зокрема військових ліцеях</t>
  </si>
  <si>
    <t>Субвенція з державного бюджету на на реалізацію публічного інвестиційного проекту із  жилі приміщення для учасників бойових дій, на території Донецької і Луганської областей</t>
  </si>
  <si>
    <t xml:space="preserve">                                       станом на 01 липня 2025 року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</si>
</sst>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_₴_-;\-* #,##0.00_₴_-;_-* &quot;-&quot;??_₴_-;_-@_-"/>
    <numFmt numFmtId="180" formatCode="0.0"/>
    <numFmt numFmtId="181" formatCode="#,##0.0"/>
    <numFmt numFmtId="190" formatCode="#,##0.00_ ;\-#,##0.00\ 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35" fillId="26" borderId="0" applyNumberFormat="0" applyBorder="0" applyAlignment="0" applyProtection="0"/>
    <xf numFmtId="0" fontId="1" fillId="3" borderId="0" applyNumberFormat="0" applyBorder="0" applyAlignment="0" applyProtection="0"/>
    <xf numFmtId="0" fontId="35" fillId="27" borderId="0" applyNumberFormat="0" applyBorder="0" applyAlignment="0" applyProtection="0"/>
    <xf numFmtId="0" fontId="1" fillId="4" borderId="0" applyNumberFormat="0" applyBorder="0" applyAlignment="0" applyProtection="0"/>
    <xf numFmtId="0" fontId="35" fillId="28" borderId="0" applyNumberFormat="0" applyBorder="0" applyAlignment="0" applyProtection="0"/>
    <xf numFmtId="0" fontId="1" fillId="5" borderId="0" applyNumberFormat="0" applyBorder="0" applyAlignment="0" applyProtection="0"/>
    <xf numFmtId="0" fontId="35" fillId="29" borderId="0" applyNumberFormat="0" applyBorder="0" applyAlignment="0" applyProtection="0"/>
    <xf numFmtId="0" fontId="1" fillId="6" borderId="0" applyNumberFormat="0" applyBorder="0" applyAlignment="0" applyProtection="0"/>
    <xf numFmtId="0" fontId="35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35" fillId="32" borderId="0" applyNumberFormat="0" applyBorder="0" applyAlignment="0" applyProtection="0"/>
    <xf numFmtId="0" fontId="1" fillId="9" borderId="0" applyNumberFormat="0" applyBorder="0" applyAlignment="0" applyProtection="0"/>
    <xf numFmtId="0" fontId="35" fillId="33" borderId="0" applyNumberFormat="0" applyBorder="0" applyAlignment="0" applyProtection="0"/>
    <xf numFmtId="0" fontId="1" fillId="10" borderId="0" applyNumberFormat="0" applyBorder="0" applyAlignment="0" applyProtection="0"/>
    <xf numFmtId="0" fontId="35" fillId="34" borderId="0" applyNumberFormat="0" applyBorder="0" applyAlignment="0" applyProtection="0"/>
    <xf numFmtId="0" fontId="1" fillId="5" borderId="0" applyNumberFormat="0" applyBorder="0" applyAlignment="0" applyProtection="0"/>
    <xf numFmtId="0" fontId="35" fillId="35" borderId="0" applyNumberFormat="0" applyBorder="0" applyAlignment="0" applyProtection="0"/>
    <xf numFmtId="0" fontId="1" fillId="8" borderId="0" applyNumberFormat="0" applyBorder="0" applyAlignment="0" applyProtection="0"/>
    <xf numFmtId="0" fontId="3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15" fillId="12" borderId="0" applyNumberFormat="0" applyBorder="0" applyAlignment="0" applyProtection="0"/>
    <xf numFmtId="0" fontId="36" fillId="38" borderId="0" applyNumberFormat="0" applyBorder="0" applyAlignment="0" applyProtection="0"/>
    <xf numFmtId="0" fontId="15" fillId="9" borderId="0" applyNumberFormat="0" applyBorder="0" applyAlignment="0" applyProtection="0"/>
    <xf numFmtId="0" fontId="36" fillId="39" borderId="0" applyNumberFormat="0" applyBorder="0" applyAlignment="0" applyProtection="0"/>
    <xf numFmtId="0" fontId="15" fillId="10" borderId="0" applyNumberFormat="0" applyBorder="0" applyAlignment="0" applyProtection="0"/>
    <xf numFmtId="0" fontId="36" fillId="40" borderId="0" applyNumberFormat="0" applyBorder="0" applyAlignment="0" applyProtection="0"/>
    <xf numFmtId="0" fontId="15" fillId="13" borderId="0" applyNumberFormat="0" applyBorder="0" applyAlignment="0" applyProtection="0"/>
    <xf numFmtId="0" fontId="36" fillId="41" borderId="0" applyNumberFormat="0" applyBorder="0" applyAlignment="0" applyProtection="0"/>
    <xf numFmtId="0" fontId="15" fillId="14" borderId="0" applyNumberFormat="0" applyBorder="0" applyAlignment="0" applyProtection="0"/>
    <xf numFmtId="0" fontId="36" fillId="42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0" borderId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37" fillId="49" borderId="15" applyNumberFormat="0" applyAlignment="0" applyProtection="0"/>
    <xf numFmtId="0" fontId="38" fillId="50" borderId="16" applyNumberFormat="0" applyAlignment="0" applyProtection="0"/>
    <xf numFmtId="0" fontId="39" fillId="50" borderId="15" applyNumberFormat="0" applyAlignment="0" applyProtection="0"/>
    <xf numFmtId="0" fontId="30" fillId="4" borderId="0" applyNumberFormat="0" applyBorder="0" applyAlignment="0" applyProtection="0"/>
    <xf numFmtId="0" fontId="40" fillId="0" borderId="17" applyNumberFormat="0" applyFill="0" applyAlignment="0" applyProtection="0"/>
    <xf numFmtId="0" fontId="19" fillId="0" borderId="3" applyNumberFormat="0" applyFill="0" applyAlignment="0" applyProtection="0"/>
    <xf numFmtId="0" fontId="41" fillId="0" borderId="18" applyNumberFormat="0" applyFill="0" applyAlignment="0" applyProtection="0"/>
    <xf numFmtId="0" fontId="20" fillId="0" borderId="4" applyNumberFormat="0" applyFill="0" applyAlignment="0" applyProtection="0"/>
    <xf numFmtId="0" fontId="42" fillId="0" borderId="19" applyNumberFormat="0" applyFill="0" applyAlignment="0" applyProtection="0"/>
    <xf numFmtId="0" fontId="21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2" fillId="0" borderId="0"/>
    <xf numFmtId="0" fontId="28" fillId="0" borderId="6" applyNumberFormat="0" applyFill="0" applyAlignment="0" applyProtection="0"/>
    <xf numFmtId="0" fontId="43" fillId="0" borderId="20" applyNumberFormat="0" applyFill="0" applyAlignment="0" applyProtection="0"/>
    <xf numFmtId="0" fontId="23" fillId="21" borderId="8" applyNumberFormat="0" applyAlignment="0" applyProtection="0"/>
    <xf numFmtId="0" fontId="44" fillId="51" borderId="21" applyNumberFormat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18" fillId="20" borderId="1" applyNumberFormat="0" applyAlignment="0" applyProtection="0"/>
    <xf numFmtId="0" fontId="31" fillId="0" borderId="0"/>
    <xf numFmtId="0" fontId="47" fillId="0" borderId="0"/>
    <xf numFmtId="0" fontId="47" fillId="0" borderId="0"/>
    <xf numFmtId="0" fontId="6" fillId="0" borderId="0"/>
    <xf numFmtId="0" fontId="22" fillId="0" borderId="7" applyNumberFormat="0" applyFill="0" applyAlignment="0" applyProtection="0"/>
    <xf numFmtId="0" fontId="48" fillId="53" borderId="0" applyNumberFormat="0" applyBorder="0" applyAlignment="0" applyProtection="0"/>
    <xf numFmtId="0" fontId="26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35" fillId="54" borderId="22" applyNumberFormat="0" applyFont="0" applyAlignment="0" applyProtection="0"/>
    <xf numFmtId="0" fontId="35" fillId="54" borderId="22" applyNumberFormat="0" applyFont="0" applyAlignment="0" applyProtection="0"/>
    <xf numFmtId="0" fontId="35" fillId="54" borderId="22" applyNumberFormat="0" applyFont="0" applyAlignment="0" applyProtection="0"/>
    <xf numFmtId="0" fontId="31" fillId="23" borderId="9" applyNumberFormat="0" applyFont="0" applyAlignment="0" applyProtection="0"/>
    <xf numFmtId="0" fontId="17" fillId="20" borderId="2" applyNumberFormat="0" applyAlignment="0" applyProtection="0"/>
    <xf numFmtId="0" fontId="50" fillId="0" borderId="23" applyNumberFormat="0" applyFill="0" applyAlignment="0" applyProtection="0"/>
    <xf numFmtId="0" fontId="25" fillId="2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2" fillId="55" borderId="0" applyNumberFormat="0" applyBorder="0" applyAlignment="0" applyProtection="0"/>
  </cellStyleXfs>
  <cellXfs count="90">
    <xf numFmtId="0" fontId="0" fillId="0" borderId="0" xfId="0"/>
    <xf numFmtId="0" fontId="8" fillId="0" borderId="0" xfId="0" applyFont="1" applyFill="1"/>
    <xf numFmtId="4" fontId="3" fillId="24" borderId="10" xfId="0" applyNumberFormat="1" applyFont="1" applyFill="1" applyBorder="1" applyAlignment="1">
      <alignment vertical="center"/>
    </xf>
    <xf numFmtId="180" fontId="7" fillId="0" borderId="10" xfId="0" applyNumberFormat="1" applyFont="1" applyFill="1" applyBorder="1" applyAlignment="1">
      <alignment horizontal="center" vertical="center" wrapText="1"/>
    </xf>
    <xf numFmtId="0" fontId="7" fillId="0" borderId="10" xfId="94" applyFont="1" applyFill="1" applyBorder="1" applyAlignment="1" applyProtection="1">
      <alignment horizontal="left" vertical="center" wrapText="1"/>
    </xf>
    <xf numFmtId="49" fontId="9" fillId="0" borderId="10" xfId="94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4" fontId="9" fillId="24" borderId="1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24" borderId="10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0" xfId="94" applyFont="1" applyFill="1" applyBorder="1" applyAlignment="1" applyProtection="1">
      <alignment horizontal="left" vertical="center" wrapText="1"/>
      <protection locked="0"/>
    </xf>
    <xf numFmtId="49" fontId="9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3" fillId="0" borderId="10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5" fillId="0" borderId="0" xfId="0" applyFont="1" applyFill="1" applyBorder="1" applyAlignment="1">
      <alignment vertical="center" wrapText="1"/>
    </xf>
    <xf numFmtId="180" fontId="9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0" fontId="9" fillId="0" borderId="10" xfId="94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4" fontId="14" fillId="24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horizontal="center" vertical="center"/>
    </xf>
    <xf numFmtId="4" fontId="14" fillId="24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vertical="center"/>
    </xf>
    <xf numFmtId="180" fontId="14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/>
    </xf>
    <xf numFmtId="0" fontId="7" fillId="0" borderId="10" xfId="0" applyFont="1" applyFill="1" applyBorder="1"/>
    <xf numFmtId="0" fontId="7" fillId="0" borderId="10" xfId="91" applyFont="1" applyBorder="1" applyAlignment="1">
      <alignment vertical="center" wrapText="1"/>
    </xf>
    <xf numFmtId="181" fontId="3" fillId="24" borderId="10" xfId="0" applyNumberFormat="1" applyFont="1" applyFill="1" applyBorder="1" applyAlignment="1">
      <alignment horizontal="center" vertical="center"/>
    </xf>
    <xf numFmtId="190" fontId="9" fillId="0" borderId="10" xfId="112" applyNumberFormat="1" applyFont="1" applyFill="1" applyBorder="1" applyAlignment="1">
      <alignment horizontal="right" vertical="center" wrapText="1"/>
    </xf>
    <xf numFmtId="4" fontId="9" fillId="56" borderId="10" xfId="0" applyNumberFormat="1" applyFont="1" applyFill="1" applyBorder="1" applyAlignment="1">
      <alignment vertical="center"/>
    </xf>
    <xf numFmtId="179" fontId="9" fillId="0" borderId="10" xfId="111" applyFont="1" applyFill="1" applyBorder="1" applyAlignment="1">
      <alignment horizontal="right" vertical="center" wrapText="1"/>
    </xf>
    <xf numFmtId="179" fontId="9" fillId="0" borderId="0" xfId="111" applyFont="1" applyFill="1" applyBorder="1" applyAlignment="1">
      <alignment horizontal="right" vertical="center"/>
    </xf>
    <xf numFmtId="179" fontId="3" fillId="24" borderId="10" xfId="111" applyFont="1" applyFill="1" applyBorder="1" applyAlignment="1">
      <alignment horizontal="right" vertical="center"/>
    </xf>
    <xf numFmtId="179" fontId="3" fillId="0" borderId="10" xfId="111" applyFont="1" applyFill="1" applyBorder="1" applyAlignment="1">
      <alignment horizontal="right" vertical="center"/>
    </xf>
    <xf numFmtId="179" fontId="3" fillId="0" borderId="0" xfId="111" applyFont="1" applyFill="1" applyAlignment="1">
      <alignment horizontal="right" vertical="center"/>
    </xf>
    <xf numFmtId="179" fontId="9" fillId="0" borderId="0" xfId="111" applyFont="1" applyFill="1" applyAlignment="1">
      <alignment horizontal="right" vertical="center"/>
    </xf>
    <xf numFmtId="179" fontId="9" fillId="0" borderId="10" xfId="111" applyFont="1" applyFill="1" applyBorder="1" applyAlignment="1">
      <alignment horizontal="right" vertical="center"/>
    </xf>
    <xf numFmtId="179" fontId="9" fillId="0" borderId="10" xfId="111" applyFont="1" applyFill="1" applyBorder="1" applyAlignment="1">
      <alignment horizontal="center" vertical="center" wrapText="1"/>
    </xf>
    <xf numFmtId="190" fontId="9" fillId="0" borderId="10" xfId="11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179" fontId="9" fillId="0" borderId="10" xfId="112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horizontal="center" vertical="center" wrapText="1"/>
    </xf>
    <xf numFmtId="179" fontId="9" fillId="0" borderId="10" xfId="11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8" fillId="0" borderId="10" xfId="0" applyFont="1" applyFill="1" applyBorder="1"/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80" fontId="8" fillId="0" borderId="0" xfId="0" applyNumberFormat="1" applyFont="1" applyFill="1" applyAlignment="1">
      <alignment horizontal="center" vertical="center" wrapText="1"/>
    </xf>
    <xf numFmtId="0" fontId="3" fillId="24" borderId="0" xfId="0" applyFont="1" applyFill="1" applyBorder="1" applyAlignment="1">
      <alignment horizontal="center"/>
    </xf>
    <xf numFmtId="0" fontId="8" fillId="24" borderId="0" xfId="0" applyFont="1" applyFill="1"/>
    <xf numFmtId="179" fontId="34" fillId="0" borderId="10" xfId="112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179" fontId="9" fillId="0" borderId="10" xfId="112" applyFont="1" applyFill="1" applyBorder="1" applyAlignment="1">
      <alignment horizontal="center" vertical="center"/>
    </xf>
    <xf numFmtId="4" fontId="9" fillId="0" borderId="10" xfId="92" applyNumberFormat="1" applyFont="1" applyBorder="1" applyAlignment="1">
      <alignment vertical="center"/>
    </xf>
    <xf numFmtId="4" fontId="53" fillId="0" borderId="10" xfId="93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9" fontId="9" fillId="0" borderId="11" xfId="111" applyFont="1" applyFill="1" applyBorder="1" applyAlignment="1">
      <alignment horizontal="center" vertical="center" wrapText="1"/>
    </xf>
    <xf numFmtId="179" fontId="9" fillId="0" borderId="12" xfId="11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</cellXfs>
  <cellStyles count="114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20% – Акцентування1" xfId="13"/>
    <cellStyle name="20% – Акцентування2" xfId="14"/>
    <cellStyle name="20% – Акцентування3" xfId="15"/>
    <cellStyle name="20% – Акцентування4" xfId="16"/>
    <cellStyle name="20% – Акцентування5" xfId="17"/>
    <cellStyle name="20% – Акцентування6" xfId="18"/>
    <cellStyle name="40% - Акцент1" xfId="19" builtinId="31" customBuiltin="1"/>
    <cellStyle name="40% — акцент1" xfId="20"/>
    <cellStyle name="40% - Акцент2" xfId="21" builtinId="35" customBuiltin="1"/>
    <cellStyle name="40% — акцент2" xfId="22"/>
    <cellStyle name="40% - Акцент3" xfId="23" builtinId="39" customBuiltin="1"/>
    <cellStyle name="40% — акцент3" xfId="24"/>
    <cellStyle name="40% - Акцент4" xfId="25" builtinId="43" customBuiltin="1"/>
    <cellStyle name="40% — акцент4" xfId="26"/>
    <cellStyle name="40% - Акцент5" xfId="27" builtinId="47" customBuiltin="1"/>
    <cellStyle name="40% — акцент5" xfId="28"/>
    <cellStyle name="40% - Акцент6" xfId="29" builtinId="51" customBuiltin="1"/>
    <cellStyle name="40% — акцент6" xfId="30"/>
    <cellStyle name="40% – Акцентування1" xfId="31"/>
    <cellStyle name="40% – Акцентування2" xfId="32"/>
    <cellStyle name="40% – Акцентування3" xfId="33"/>
    <cellStyle name="40% – Акцентування4" xfId="34"/>
    <cellStyle name="40% – Акцентування5" xfId="35"/>
    <cellStyle name="40% – Акцентування6" xfId="36"/>
    <cellStyle name="60% - Акцент1" xfId="37" builtinId="32" customBuiltin="1"/>
    <cellStyle name="60% — акцент1" xfId="38"/>
    <cellStyle name="60% - Акцент2" xfId="39" builtinId="36" customBuiltin="1"/>
    <cellStyle name="60% — акцент2" xfId="40"/>
    <cellStyle name="60% - Акцент3" xfId="41" builtinId="40" customBuiltin="1"/>
    <cellStyle name="60% — акцент3" xfId="42"/>
    <cellStyle name="60% - Акцент4" xfId="43" builtinId="44" customBuiltin="1"/>
    <cellStyle name="60% — акцент4" xfId="44"/>
    <cellStyle name="60% - Акцент5" xfId="45" builtinId="48" customBuiltin="1"/>
    <cellStyle name="60% — акцент5" xfId="46"/>
    <cellStyle name="60% - Акцент6" xfId="47" builtinId="52" customBuiltin="1"/>
    <cellStyle name="60% — акцент6" xfId="48"/>
    <cellStyle name="60% – Акцентування1" xfId="49"/>
    <cellStyle name="60% – Акцентування2" xfId="50"/>
    <cellStyle name="60% – Акцентування3" xfId="51"/>
    <cellStyle name="60% – Акцентування4" xfId="52"/>
    <cellStyle name="60% – Акцентування5" xfId="53"/>
    <cellStyle name="60% – Акцентування6" xfId="54"/>
    <cellStyle name="Normal_Доходи" xfId="55"/>
    <cellStyle name="Акцент1" xfId="56" builtinId="29" customBuiltin="1"/>
    <cellStyle name="Акцент2" xfId="57" builtinId="33" customBuiltin="1"/>
    <cellStyle name="Акцент3" xfId="58" builtinId="37" customBuiltin="1"/>
    <cellStyle name="Акцент4" xfId="59" builtinId="41" customBuiltin="1"/>
    <cellStyle name="Акцент5" xfId="60" builtinId="45" customBuiltin="1"/>
    <cellStyle name="Акцент6" xfId="61" builtinId="49" customBuiltin="1"/>
    <cellStyle name="Акцентування1" xfId="62"/>
    <cellStyle name="Акцентування2" xfId="63"/>
    <cellStyle name="Акцентування3" xfId="64"/>
    <cellStyle name="Акцентування4" xfId="65"/>
    <cellStyle name="Акцентування5" xfId="66"/>
    <cellStyle name="Акцентування6" xfId="67"/>
    <cellStyle name="Ввід" xfId="68"/>
    <cellStyle name="Ввод " xfId="69" builtinId="20" customBuiltin="1"/>
    <cellStyle name="Вывод" xfId="70" builtinId="21" customBuiltin="1"/>
    <cellStyle name="Вычисление" xfId="71" builtinId="22" customBuiltin="1"/>
    <cellStyle name="Добре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Звичайний 2" xfId="81"/>
    <cellStyle name="Звичайний 3" xfId="82"/>
    <cellStyle name="Зв'язана клітинка" xfId="83"/>
    <cellStyle name="Итог" xfId="84" builtinId="25" customBuiltin="1"/>
    <cellStyle name="Контрольна клітинка" xfId="85"/>
    <cellStyle name="Контрольная ячейка" xfId="86" builtinId="23" customBuiltin="1"/>
    <cellStyle name="Назва" xfId="87"/>
    <cellStyle name="Название" xfId="88" builtinId="15" customBuiltin="1"/>
    <cellStyle name="Нейтральный" xfId="89" builtinId="28" customBuiltin="1"/>
    <cellStyle name="Обчислення" xfId="90"/>
    <cellStyle name="Обычный" xfId="0" builtinId="0"/>
    <cellStyle name="Обычный 2" xfId="91"/>
    <cellStyle name="Обычный 3" xfId="92"/>
    <cellStyle name="Обычный 4" xfId="93"/>
    <cellStyle name="Обычный_ZV1PIV98" xfId="94"/>
    <cellStyle name="Підсумок" xfId="95"/>
    <cellStyle name="Плохой" xfId="96" builtinId="27" customBuiltin="1"/>
    <cellStyle name="Поганий" xfId="97"/>
    <cellStyle name="Пояснение" xfId="98" builtinId="53" customBuiltin="1"/>
    <cellStyle name="Примечание 2" xfId="99"/>
    <cellStyle name="Примечание 3" xfId="100"/>
    <cellStyle name="Примечание 4" xfId="101"/>
    <cellStyle name="Примечание 5" xfId="102"/>
    <cellStyle name="Примітка" xfId="103"/>
    <cellStyle name="Результат" xfId="104"/>
    <cellStyle name="Связанная ячейка" xfId="105" builtinId="24" customBuiltin="1"/>
    <cellStyle name="Середній" xfId="106"/>
    <cellStyle name="Стиль 1" xfId="107"/>
    <cellStyle name="Текст попередження" xfId="108"/>
    <cellStyle name="Текст пояснення" xfId="109"/>
    <cellStyle name="Текст предупреждения" xfId="110" builtinId="11" customBuiltin="1"/>
    <cellStyle name="Финансовый" xfId="111" builtinId="3"/>
    <cellStyle name="Финансовый 2" xfId="112"/>
    <cellStyle name="Хороший" xfId="11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zoomScale="60" zoomScaleNormal="59" workbookViewId="0">
      <selection activeCell="A65" sqref="A65"/>
    </sheetView>
  </sheetViews>
  <sheetFormatPr defaultRowHeight="22.8" x14ac:dyDescent="0.3"/>
  <cols>
    <col min="1" max="1" width="77.77734375" style="66" customWidth="1"/>
    <col min="2" max="2" width="14.109375" style="67" hidden="1" customWidth="1"/>
    <col min="3" max="3" width="10.6640625" style="67" hidden="1" customWidth="1"/>
    <col min="4" max="4" width="16.44140625" style="1" customWidth="1"/>
    <col min="5" max="5" width="8.44140625" style="1" hidden="1" customWidth="1"/>
    <col min="6" max="6" width="27.77734375" style="70" customWidth="1"/>
    <col min="7" max="7" width="33.33203125" style="70" customWidth="1"/>
    <col min="8" max="8" width="29.6640625" style="73" customWidth="1"/>
    <col min="9" max="9" width="19" style="68" customWidth="1"/>
    <col min="10" max="10" width="29.33203125" style="1" customWidth="1"/>
    <col min="11" max="11" width="27.33203125" style="64" customWidth="1"/>
    <col min="12" max="12" width="31" style="56" customWidth="1"/>
    <col min="13" max="16384" width="8.88671875" style="1"/>
  </cols>
  <sheetData>
    <row r="1" spans="1:12" s="16" customFormat="1" ht="22.8" customHeight="1" x14ac:dyDescent="0.4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52"/>
    </row>
    <row r="2" spans="1:12" s="16" customFormat="1" x14ac:dyDescent="0.4">
      <c r="A2" s="78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52"/>
    </row>
    <row r="3" spans="1:12" s="16" customFormat="1" x14ac:dyDescent="0.4">
      <c r="A3" s="17"/>
      <c r="B3" s="17"/>
      <c r="C3" s="17"/>
      <c r="D3" s="17"/>
      <c r="E3" s="17"/>
      <c r="F3" s="69"/>
      <c r="G3" s="69"/>
      <c r="H3" s="17"/>
      <c r="I3" s="17"/>
      <c r="J3" s="24" t="s">
        <v>31</v>
      </c>
      <c r="K3" s="42"/>
      <c r="L3" s="52"/>
    </row>
    <row r="4" spans="1:12" ht="53.4" customHeight="1" x14ac:dyDescent="0.3">
      <c r="A4" s="79" t="s">
        <v>0</v>
      </c>
      <c r="B4" s="80" t="s">
        <v>1</v>
      </c>
      <c r="C4" s="80" t="s">
        <v>2</v>
      </c>
      <c r="D4" s="80" t="s">
        <v>3</v>
      </c>
      <c r="E4" s="81" t="s">
        <v>4</v>
      </c>
      <c r="F4" s="82" t="s">
        <v>5</v>
      </c>
      <c r="G4" s="82"/>
      <c r="H4" s="89" t="s">
        <v>6</v>
      </c>
      <c r="I4" s="89"/>
      <c r="J4" s="89" t="s">
        <v>7</v>
      </c>
      <c r="K4" s="83" t="s">
        <v>36</v>
      </c>
      <c r="L4" s="84" t="s">
        <v>61</v>
      </c>
    </row>
    <row r="5" spans="1:12" ht="45" customHeight="1" x14ac:dyDescent="0.3">
      <c r="A5" s="79"/>
      <c r="B5" s="80"/>
      <c r="C5" s="80"/>
      <c r="D5" s="80"/>
      <c r="E5" s="81"/>
      <c r="F5" s="18" t="s">
        <v>65</v>
      </c>
      <c r="G5" s="18" t="s">
        <v>73</v>
      </c>
      <c r="H5" s="19" t="s">
        <v>8</v>
      </c>
      <c r="I5" s="3" t="s">
        <v>9</v>
      </c>
      <c r="J5" s="89"/>
      <c r="K5" s="83"/>
      <c r="L5" s="85"/>
    </row>
    <row r="6" spans="1:12" ht="24.6" x14ac:dyDescent="0.3">
      <c r="A6" s="86" t="s">
        <v>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4" t="s">
        <v>11</v>
      </c>
      <c r="B7" s="5" t="s">
        <v>12</v>
      </c>
      <c r="C7" s="5" t="s">
        <v>13</v>
      </c>
      <c r="D7" s="6">
        <v>41020100</v>
      </c>
      <c r="E7" s="6"/>
      <c r="F7" s="15">
        <v>1345716500</v>
      </c>
      <c r="G7" s="15">
        <f>560717500+112143500</f>
        <v>672861000</v>
      </c>
      <c r="H7" s="15">
        <v>672861000</v>
      </c>
      <c r="I7" s="25">
        <f t="shared" ref="I7:I43" si="0">H7/G7*100</f>
        <v>100</v>
      </c>
      <c r="J7" s="7">
        <f t="shared" ref="J7:J13" si="1">G7-H7</f>
        <v>0</v>
      </c>
      <c r="K7" s="39"/>
      <c r="L7" s="57"/>
    </row>
    <row r="8" spans="1:12" ht="84" x14ac:dyDescent="0.3">
      <c r="A8" s="20" t="s">
        <v>14</v>
      </c>
      <c r="B8" s="21" t="s">
        <v>15</v>
      </c>
      <c r="C8" s="21" t="s">
        <v>13</v>
      </c>
      <c r="D8" s="6">
        <v>41020200</v>
      </c>
      <c r="E8" s="10" t="s">
        <v>16</v>
      </c>
      <c r="F8" s="15">
        <v>112348800</v>
      </c>
      <c r="G8" s="15">
        <v>56174400</v>
      </c>
      <c r="H8" s="75">
        <v>56174400</v>
      </c>
      <c r="I8" s="25">
        <f t="shared" si="0"/>
        <v>100</v>
      </c>
      <c r="J8" s="7">
        <f>G8-H8</f>
        <v>0</v>
      </c>
      <c r="K8" s="39"/>
      <c r="L8" s="57"/>
    </row>
    <row r="9" spans="1:12" ht="105" x14ac:dyDescent="0.4">
      <c r="A9" s="47" t="s">
        <v>58</v>
      </c>
      <c r="B9" s="46"/>
      <c r="C9" s="46"/>
      <c r="D9" s="6">
        <v>41021300</v>
      </c>
      <c r="E9" s="13"/>
      <c r="F9" s="15">
        <f>934007+1832793+2294342</f>
        <v>5061142</v>
      </c>
      <c r="G9" s="15">
        <f>934007+1832793+2294342</f>
        <v>5061142</v>
      </c>
      <c r="H9" s="15">
        <f>934007+1832793+2294342</f>
        <v>5061142</v>
      </c>
      <c r="I9" s="25">
        <f t="shared" si="0"/>
        <v>100</v>
      </c>
      <c r="J9" s="7">
        <f t="shared" si="1"/>
        <v>0</v>
      </c>
      <c r="K9" s="39"/>
      <c r="L9" s="57"/>
    </row>
    <row r="10" spans="1:12" ht="105" hidden="1" x14ac:dyDescent="0.4">
      <c r="A10" s="47" t="s">
        <v>59</v>
      </c>
      <c r="B10" s="46"/>
      <c r="C10" s="46"/>
      <c r="D10" s="6">
        <v>41021301</v>
      </c>
      <c r="E10" s="13"/>
      <c r="F10" s="15"/>
      <c r="G10" s="15"/>
      <c r="H10" s="15"/>
      <c r="I10" s="25" t="e">
        <f t="shared" si="0"/>
        <v>#DIV/0!</v>
      </c>
      <c r="J10" s="7">
        <f>G10-H10</f>
        <v>0</v>
      </c>
      <c r="K10" s="39"/>
      <c r="L10" s="57"/>
    </row>
    <row r="11" spans="1:12" ht="103.8" customHeight="1" x14ac:dyDescent="0.3">
      <c r="A11" s="20" t="s">
        <v>52</v>
      </c>
      <c r="B11" s="21"/>
      <c r="C11" s="21"/>
      <c r="D11" s="6">
        <v>41021400</v>
      </c>
      <c r="E11" s="10"/>
      <c r="F11" s="15">
        <v>59804200</v>
      </c>
      <c r="G11" s="15">
        <f>28851600+8137800</f>
        <v>36989400</v>
      </c>
      <c r="H11" s="57">
        <v>36989400</v>
      </c>
      <c r="I11" s="25">
        <f t="shared" si="0"/>
        <v>100</v>
      </c>
      <c r="J11" s="7">
        <f>G11-H11</f>
        <v>0</v>
      </c>
      <c r="K11" s="39"/>
      <c r="L11" s="57"/>
    </row>
    <row r="12" spans="1:12" ht="63" hidden="1" x14ac:dyDescent="0.3">
      <c r="A12" s="20" t="s">
        <v>47</v>
      </c>
      <c r="B12" s="21"/>
      <c r="C12" s="21"/>
      <c r="D12" s="6">
        <v>41021100</v>
      </c>
      <c r="E12" s="10"/>
      <c r="F12" s="15"/>
      <c r="G12" s="15"/>
      <c r="H12" s="7"/>
      <c r="I12" s="25" t="e">
        <f t="shared" si="0"/>
        <v>#DIV/0!</v>
      </c>
      <c r="J12" s="7">
        <f t="shared" si="1"/>
        <v>0</v>
      </c>
      <c r="K12" s="39"/>
      <c r="L12" s="57"/>
    </row>
    <row r="13" spans="1:12" ht="8.4" hidden="1" customHeight="1" x14ac:dyDescent="0.4">
      <c r="A13" s="47" t="s">
        <v>50</v>
      </c>
      <c r="B13" s="46"/>
      <c r="C13" s="46"/>
      <c r="D13" s="6">
        <v>41021300</v>
      </c>
      <c r="E13" s="65"/>
      <c r="F13" s="65"/>
      <c r="G13" s="15"/>
      <c r="H13" s="15"/>
      <c r="I13" s="25" t="e">
        <f t="shared" si="0"/>
        <v>#DIV/0!</v>
      </c>
      <c r="J13" s="7">
        <f t="shared" si="1"/>
        <v>0</v>
      </c>
      <c r="K13" s="39"/>
      <c r="L13" s="57"/>
    </row>
    <row r="14" spans="1:12" s="23" customFormat="1" x14ac:dyDescent="0.3">
      <c r="A14" s="11" t="s">
        <v>17</v>
      </c>
      <c r="B14" s="22"/>
      <c r="C14" s="22"/>
      <c r="D14" s="13"/>
      <c r="E14" s="13"/>
      <c r="F14" s="2">
        <f>SUM(F7:F11)</f>
        <v>1522930642</v>
      </c>
      <c r="G14" s="2">
        <f>SUM(G7:G11)</f>
        <v>771085942</v>
      </c>
      <c r="H14" s="2">
        <f>SUM(H7:H11)</f>
        <v>771085942</v>
      </c>
      <c r="I14" s="48">
        <f t="shared" si="0"/>
        <v>100</v>
      </c>
      <c r="J14" s="2">
        <f>SUM(J7:J11)</f>
        <v>0</v>
      </c>
      <c r="K14" s="2">
        <f>SUM(K7:K11)</f>
        <v>0</v>
      </c>
      <c r="L14" s="53">
        <f>SUM(L7:L11)</f>
        <v>0</v>
      </c>
    </row>
    <row r="15" spans="1:12" s="23" customFormat="1" ht="63" hidden="1" x14ac:dyDescent="0.3">
      <c r="A15" s="14" t="s">
        <v>37</v>
      </c>
      <c r="B15" s="22"/>
      <c r="C15" s="22"/>
      <c r="D15" s="6">
        <v>41030500</v>
      </c>
      <c r="E15" s="13"/>
      <c r="F15" s="15"/>
      <c r="G15" s="15"/>
      <c r="H15" s="15"/>
      <c r="I15" s="25" t="e">
        <f t="shared" si="0"/>
        <v>#DIV/0!</v>
      </c>
      <c r="J15" s="7">
        <f t="shared" ref="J15:J43" si="2">G15-H15</f>
        <v>0</v>
      </c>
      <c r="K15" s="72"/>
      <c r="L15" s="57"/>
    </row>
    <row r="16" spans="1:12" s="23" customFormat="1" ht="63" x14ac:dyDescent="0.3">
      <c r="A16" s="14" t="s">
        <v>49</v>
      </c>
      <c r="B16" s="22"/>
      <c r="C16" s="22"/>
      <c r="D16" s="6">
        <v>41030600</v>
      </c>
      <c r="E16" s="13"/>
      <c r="F16" s="15">
        <v>4222200</v>
      </c>
      <c r="G16" s="15">
        <f>1759500+351900</f>
        <v>2111400</v>
      </c>
      <c r="H16" s="15">
        <v>2111400</v>
      </c>
      <c r="I16" s="25">
        <f t="shared" si="0"/>
        <v>100</v>
      </c>
      <c r="J16" s="7">
        <f t="shared" si="2"/>
        <v>0</v>
      </c>
      <c r="K16" s="72"/>
      <c r="L16" s="57"/>
    </row>
    <row r="17" spans="1:12" s="23" customFormat="1" ht="84" x14ac:dyDescent="0.3">
      <c r="A17" s="14" t="s">
        <v>76</v>
      </c>
      <c r="B17" s="22"/>
      <c r="C17" s="22"/>
      <c r="D17" s="6">
        <v>41030800</v>
      </c>
      <c r="E17" s="13"/>
      <c r="F17" s="15">
        <v>45176747</v>
      </c>
      <c r="G17" s="15">
        <v>0</v>
      </c>
      <c r="H17" s="15">
        <v>0</v>
      </c>
      <c r="I17" s="25" t="e">
        <f>H17/G17*100</f>
        <v>#DIV/0!</v>
      </c>
      <c r="J17" s="7">
        <f>G17-H17</f>
        <v>0</v>
      </c>
      <c r="K17" s="72"/>
      <c r="L17" s="57"/>
    </row>
    <row r="18" spans="1:12" s="23" customFormat="1" ht="105" x14ac:dyDescent="0.3">
      <c r="A18" s="14" t="s">
        <v>69</v>
      </c>
      <c r="B18" s="22"/>
      <c r="C18" s="22"/>
      <c r="D18" s="6">
        <v>41030900</v>
      </c>
      <c r="E18" s="13"/>
      <c r="F18" s="15">
        <f>71971890-6780510</f>
        <v>65191380</v>
      </c>
      <c r="G18" s="15">
        <f>71971890-6780510</f>
        <v>65191380</v>
      </c>
      <c r="H18" s="15">
        <v>65191380</v>
      </c>
      <c r="I18" s="25">
        <f>H18/G18*100</f>
        <v>100</v>
      </c>
      <c r="J18" s="7">
        <f>G18-H18</f>
        <v>0</v>
      </c>
      <c r="K18" s="72"/>
      <c r="L18" s="57"/>
    </row>
    <row r="19" spans="1:12" s="23" customFormat="1" ht="42" x14ac:dyDescent="0.3">
      <c r="A19" s="14" t="s">
        <v>54</v>
      </c>
      <c r="B19" s="22"/>
      <c r="C19" s="22"/>
      <c r="D19" s="6">
        <v>41031900</v>
      </c>
      <c r="E19" s="13"/>
      <c r="F19" s="15">
        <v>133972000</v>
      </c>
      <c r="G19" s="15">
        <v>66986000</v>
      </c>
      <c r="H19" s="15">
        <v>66986000</v>
      </c>
      <c r="I19" s="25">
        <f t="shared" si="0"/>
        <v>100</v>
      </c>
      <c r="J19" s="7">
        <f t="shared" si="2"/>
        <v>0</v>
      </c>
      <c r="K19" s="72"/>
      <c r="L19" s="57"/>
    </row>
    <row r="20" spans="1:12" s="23" customFormat="1" ht="65.400000000000006" hidden="1" customHeight="1" x14ac:dyDescent="0.3">
      <c r="A20" s="44" t="s">
        <v>55</v>
      </c>
      <c r="B20" s="22"/>
      <c r="C20" s="22"/>
      <c r="D20" s="6">
        <v>41032800</v>
      </c>
      <c r="E20" s="13"/>
      <c r="F20" s="15"/>
      <c r="G20" s="15"/>
      <c r="H20" s="15"/>
      <c r="I20" s="25" t="e">
        <f t="shared" si="0"/>
        <v>#DIV/0!</v>
      </c>
      <c r="J20" s="7">
        <f t="shared" si="2"/>
        <v>0</v>
      </c>
      <c r="K20" s="72"/>
      <c r="L20" s="57"/>
    </row>
    <row r="21" spans="1:12" s="23" customFormat="1" ht="63" hidden="1" x14ac:dyDescent="0.3">
      <c r="A21" s="14" t="s">
        <v>45</v>
      </c>
      <c r="B21" s="22"/>
      <c r="C21" s="22"/>
      <c r="D21" s="6">
        <v>41032700</v>
      </c>
      <c r="E21" s="13"/>
      <c r="F21" s="15"/>
      <c r="G21" s="15"/>
      <c r="H21" s="15"/>
      <c r="I21" s="25" t="e">
        <f t="shared" si="0"/>
        <v>#DIV/0!</v>
      </c>
      <c r="J21" s="7">
        <f t="shared" si="2"/>
        <v>0</v>
      </c>
      <c r="K21" s="72"/>
      <c r="L21" s="57"/>
    </row>
    <row r="22" spans="1:12" s="23" customFormat="1" ht="84" x14ac:dyDescent="0.3">
      <c r="A22" s="4" t="s">
        <v>74</v>
      </c>
      <c r="B22" s="22"/>
      <c r="C22" s="22"/>
      <c r="D22" s="6">
        <v>41032800</v>
      </c>
      <c r="E22" s="13"/>
      <c r="F22" s="15">
        <v>33284711</v>
      </c>
      <c r="G22" s="15">
        <f>3295186+5991248</f>
        <v>9286434</v>
      </c>
      <c r="H22" s="39">
        <v>9286434</v>
      </c>
      <c r="I22" s="25">
        <f>H22/G22*100</f>
        <v>100</v>
      </c>
      <c r="J22" s="7">
        <f>G22-H22</f>
        <v>0</v>
      </c>
      <c r="K22" s="72"/>
      <c r="L22" s="57"/>
    </row>
    <row r="23" spans="1:12" s="23" customFormat="1" ht="63" x14ac:dyDescent="0.3">
      <c r="A23" s="14" t="s">
        <v>53</v>
      </c>
      <c r="B23" s="22"/>
      <c r="C23" s="22"/>
      <c r="D23" s="6">
        <v>41032900</v>
      </c>
      <c r="E23" s="13"/>
      <c r="F23" s="15">
        <v>632448</v>
      </c>
      <c r="G23" s="15">
        <v>210816</v>
      </c>
      <c r="H23" s="39">
        <v>210816</v>
      </c>
      <c r="I23" s="25">
        <f>H23/G23*100</f>
        <v>100</v>
      </c>
      <c r="J23" s="7">
        <f>G23-H23</f>
        <v>0</v>
      </c>
      <c r="K23" s="72"/>
      <c r="L23" s="57"/>
    </row>
    <row r="24" spans="1:12" ht="63" x14ac:dyDescent="0.3">
      <c r="A24" s="4" t="s">
        <v>33</v>
      </c>
      <c r="B24" s="5"/>
      <c r="C24" s="5"/>
      <c r="D24" s="6">
        <v>41033000</v>
      </c>
      <c r="E24" s="6"/>
      <c r="F24" s="15">
        <v>23060000</v>
      </c>
      <c r="G24" s="15">
        <v>11530200</v>
      </c>
      <c r="H24" s="15">
        <v>11530200</v>
      </c>
      <c r="I24" s="25">
        <f t="shared" si="0"/>
        <v>100</v>
      </c>
      <c r="J24" s="7">
        <f t="shared" si="2"/>
        <v>0</v>
      </c>
      <c r="K24" s="74"/>
      <c r="L24" s="57"/>
    </row>
    <row r="25" spans="1:12" ht="63" hidden="1" x14ac:dyDescent="0.3">
      <c r="A25" s="43" t="s">
        <v>63</v>
      </c>
      <c r="B25" s="5"/>
      <c r="C25" s="5"/>
      <c r="D25" s="6">
        <v>41033300</v>
      </c>
      <c r="E25" s="6"/>
      <c r="F25" s="15"/>
      <c r="G25" s="15"/>
      <c r="H25" s="15"/>
      <c r="I25" s="25" t="e">
        <f>H25/G25*100</f>
        <v>#DIV/0!</v>
      </c>
      <c r="J25" s="7">
        <f>G25-H25</f>
        <v>0</v>
      </c>
      <c r="K25" s="74"/>
      <c r="L25" s="57"/>
    </row>
    <row r="26" spans="1:12" ht="84" x14ac:dyDescent="0.3">
      <c r="A26" s="4" t="s">
        <v>75</v>
      </c>
      <c r="B26" s="5"/>
      <c r="C26" s="5"/>
      <c r="D26" s="6">
        <v>41033500</v>
      </c>
      <c r="E26" s="6"/>
      <c r="F26" s="15">
        <v>7792200</v>
      </c>
      <c r="G26" s="15">
        <v>7792200</v>
      </c>
      <c r="H26" s="15">
        <v>7792200</v>
      </c>
      <c r="I26" s="25">
        <f>H26/G26*100</f>
        <v>100</v>
      </c>
      <c r="J26" s="7">
        <f>G26-H26</f>
        <v>0</v>
      </c>
      <c r="K26" s="72"/>
      <c r="L26" s="57"/>
    </row>
    <row r="27" spans="1:12" ht="63" hidden="1" x14ac:dyDescent="0.3">
      <c r="A27" s="4" t="s">
        <v>42</v>
      </c>
      <c r="B27" s="5"/>
      <c r="C27" s="5"/>
      <c r="D27" s="6">
        <v>41033800</v>
      </c>
      <c r="E27" s="6"/>
      <c r="F27" s="15"/>
      <c r="G27" s="15"/>
      <c r="H27" s="15"/>
      <c r="I27" s="25" t="e">
        <f>H27/G27*100</f>
        <v>#DIV/0!</v>
      </c>
      <c r="J27" s="7">
        <f>G27-H27</f>
        <v>0</v>
      </c>
      <c r="K27" s="72"/>
      <c r="L27" s="57"/>
    </row>
    <row r="28" spans="1:12" ht="84" x14ac:dyDescent="0.3">
      <c r="A28" s="4" t="s">
        <v>68</v>
      </c>
      <c r="B28" s="5"/>
      <c r="C28" s="5"/>
      <c r="D28" s="6">
        <v>41033600</v>
      </c>
      <c r="E28" s="6"/>
      <c r="F28" s="15">
        <f>8576800+9723200</f>
        <v>18300000</v>
      </c>
      <c r="G28" s="15">
        <v>6281600</v>
      </c>
      <c r="H28" s="15">
        <v>6281600</v>
      </c>
      <c r="I28" s="25">
        <f>H28/G28*100</f>
        <v>100</v>
      </c>
      <c r="J28" s="7">
        <f>G28-H28</f>
        <v>0</v>
      </c>
      <c r="K28" s="72"/>
      <c r="L28" s="57"/>
    </row>
    <row r="29" spans="1:12" ht="84" x14ac:dyDescent="0.3">
      <c r="A29" s="4" t="s">
        <v>72</v>
      </c>
      <c r="B29" s="5"/>
      <c r="C29" s="5"/>
      <c r="D29" s="6">
        <v>41033800</v>
      </c>
      <c r="E29" s="6"/>
      <c r="F29" s="15">
        <v>3450000</v>
      </c>
      <c r="G29" s="15">
        <v>1916700</v>
      </c>
      <c r="H29" s="15">
        <v>1916700</v>
      </c>
      <c r="I29" s="25">
        <f>H29/G29*100</f>
        <v>100</v>
      </c>
      <c r="J29" s="7">
        <f>G29-H29</f>
        <v>0</v>
      </c>
      <c r="K29" s="72"/>
      <c r="L29" s="57"/>
    </row>
    <row r="30" spans="1:12" ht="42" x14ac:dyDescent="0.3">
      <c r="A30" s="4" t="s">
        <v>18</v>
      </c>
      <c r="B30" s="5" t="s">
        <v>19</v>
      </c>
      <c r="C30" s="5" t="s">
        <v>13</v>
      </c>
      <c r="D30" s="6">
        <v>41033900</v>
      </c>
      <c r="E30" s="6"/>
      <c r="F30" s="15">
        <v>2008985300</v>
      </c>
      <c r="G30" s="15">
        <f>1212221400+586222700</f>
        <v>1798444100</v>
      </c>
      <c r="H30" s="15">
        <v>1798444100</v>
      </c>
      <c r="I30" s="25">
        <f t="shared" si="0"/>
        <v>100</v>
      </c>
      <c r="J30" s="7">
        <f t="shared" si="2"/>
        <v>0</v>
      </c>
      <c r="K30" s="72"/>
      <c r="L30" s="57"/>
    </row>
    <row r="31" spans="1:12" ht="63" hidden="1" x14ac:dyDescent="0.3">
      <c r="A31" s="14" t="s">
        <v>35</v>
      </c>
      <c r="B31" s="5"/>
      <c r="C31" s="5"/>
      <c r="D31" s="6">
        <v>41034500</v>
      </c>
      <c r="E31" s="10"/>
      <c r="F31" s="15"/>
      <c r="G31" s="15"/>
      <c r="H31" s="15"/>
      <c r="I31" s="25" t="e">
        <f t="shared" si="0"/>
        <v>#DIV/0!</v>
      </c>
      <c r="J31" s="7">
        <f t="shared" si="2"/>
        <v>0</v>
      </c>
      <c r="K31" s="72"/>
      <c r="L31" s="57"/>
    </row>
    <row r="32" spans="1:12" ht="63" hidden="1" x14ac:dyDescent="0.3">
      <c r="A32" s="14" t="s">
        <v>46</v>
      </c>
      <c r="B32" s="5"/>
      <c r="C32" s="5"/>
      <c r="D32" s="6">
        <v>41034600</v>
      </c>
      <c r="E32" s="10"/>
      <c r="F32" s="15"/>
      <c r="G32" s="15"/>
      <c r="H32" s="15"/>
      <c r="I32" s="25" t="e">
        <f t="shared" si="0"/>
        <v>#DIV/0!</v>
      </c>
      <c r="J32" s="7">
        <f t="shared" si="2"/>
        <v>0</v>
      </c>
      <c r="K32" s="72"/>
      <c r="L32" s="57"/>
    </row>
    <row r="33" spans="1:12" ht="42" hidden="1" x14ac:dyDescent="0.3">
      <c r="A33" s="14" t="s">
        <v>40</v>
      </c>
      <c r="B33" s="5"/>
      <c r="C33" s="5"/>
      <c r="D33" s="6">
        <v>41035200</v>
      </c>
      <c r="E33" s="10"/>
      <c r="F33" s="15"/>
      <c r="G33" s="15"/>
      <c r="H33" s="15"/>
      <c r="I33" s="25" t="e">
        <f t="shared" si="0"/>
        <v>#DIV/0!</v>
      </c>
      <c r="J33" s="7">
        <f t="shared" si="2"/>
        <v>0</v>
      </c>
      <c r="K33" s="72"/>
      <c r="L33" s="57"/>
    </row>
    <row r="34" spans="1:12" ht="63" hidden="1" x14ac:dyDescent="0.3">
      <c r="A34" s="14" t="s">
        <v>44</v>
      </c>
      <c r="B34" s="5"/>
      <c r="C34" s="5"/>
      <c r="D34" s="6">
        <v>41035300</v>
      </c>
      <c r="E34" s="10"/>
      <c r="F34" s="15"/>
      <c r="G34" s="15"/>
      <c r="H34" s="15"/>
      <c r="I34" s="25" t="e">
        <f t="shared" si="0"/>
        <v>#DIV/0!</v>
      </c>
      <c r="J34" s="7">
        <f t="shared" si="2"/>
        <v>0</v>
      </c>
      <c r="K34" s="72"/>
      <c r="L34" s="57"/>
    </row>
    <row r="35" spans="1:12" ht="150.6" hidden="1" customHeight="1" x14ac:dyDescent="0.3">
      <c r="A35" s="43" t="s">
        <v>62</v>
      </c>
      <c r="B35" s="5"/>
      <c r="C35" s="5"/>
      <c r="D35" s="6">
        <v>41034400</v>
      </c>
      <c r="E35" s="10"/>
      <c r="F35" s="15"/>
      <c r="G35" s="15"/>
      <c r="H35" s="15"/>
      <c r="I35" s="25" t="e">
        <f t="shared" si="0"/>
        <v>#DIV/0!</v>
      </c>
      <c r="J35" s="7">
        <f t="shared" si="2"/>
        <v>0</v>
      </c>
      <c r="K35" s="72"/>
      <c r="L35" s="57"/>
    </row>
    <row r="36" spans="1:12" ht="63" x14ac:dyDescent="0.3">
      <c r="A36" s="14" t="s">
        <v>29</v>
      </c>
      <c r="B36" s="9" t="s">
        <v>27</v>
      </c>
      <c r="C36" s="9" t="s">
        <v>28</v>
      </c>
      <c r="D36" s="6">
        <v>41035400</v>
      </c>
      <c r="E36" s="10"/>
      <c r="F36" s="15">
        <v>11879100</v>
      </c>
      <c r="G36" s="15">
        <f>5942700+1188000</f>
        <v>7130700</v>
      </c>
      <c r="H36" s="15">
        <v>7130700</v>
      </c>
      <c r="I36" s="25">
        <f t="shared" si="0"/>
        <v>100</v>
      </c>
      <c r="J36" s="7">
        <f t="shared" si="2"/>
        <v>0</v>
      </c>
      <c r="K36" s="72"/>
      <c r="L36" s="57"/>
    </row>
    <row r="37" spans="1:12" ht="106.8" hidden="1" customHeight="1" x14ac:dyDescent="0.3">
      <c r="A37" s="44" t="s">
        <v>51</v>
      </c>
      <c r="B37" s="9"/>
      <c r="C37" s="9"/>
      <c r="D37" s="6">
        <v>41035600</v>
      </c>
      <c r="E37" s="10"/>
      <c r="F37" s="15"/>
      <c r="G37" s="15"/>
      <c r="H37" s="15"/>
      <c r="I37" s="25" t="e">
        <f t="shared" si="0"/>
        <v>#DIV/0!</v>
      </c>
      <c r="J37" s="7">
        <f t="shared" si="2"/>
        <v>0</v>
      </c>
      <c r="K37" s="72"/>
      <c r="L37" s="57"/>
    </row>
    <row r="38" spans="1:12" ht="63" hidden="1" x14ac:dyDescent="0.3">
      <c r="A38" s="14" t="s">
        <v>34</v>
      </c>
      <c r="B38" s="9" t="s">
        <v>27</v>
      </c>
      <c r="C38" s="9" t="s">
        <v>28</v>
      </c>
      <c r="D38" s="6">
        <v>41035900</v>
      </c>
      <c r="E38" s="10"/>
      <c r="F38" s="15"/>
      <c r="G38" s="15"/>
      <c r="H38" s="15"/>
      <c r="I38" s="25" t="e">
        <f t="shared" si="0"/>
        <v>#DIV/0!</v>
      </c>
      <c r="J38" s="7">
        <f t="shared" si="2"/>
        <v>0</v>
      </c>
      <c r="K38" s="74"/>
      <c r="L38" s="57"/>
    </row>
    <row r="39" spans="1:12" ht="84" x14ac:dyDescent="0.3">
      <c r="A39" s="14" t="s">
        <v>64</v>
      </c>
      <c r="B39" s="9"/>
      <c r="C39" s="9"/>
      <c r="D39" s="6">
        <v>41035800</v>
      </c>
      <c r="E39" s="10"/>
      <c r="F39" s="15">
        <v>7895800</v>
      </c>
      <c r="G39" s="15">
        <v>5723600</v>
      </c>
      <c r="H39" s="15">
        <v>5723600</v>
      </c>
      <c r="I39" s="25">
        <f t="shared" si="0"/>
        <v>100</v>
      </c>
      <c r="J39" s="7">
        <f t="shared" si="2"/>
        <v>0</v>
      </c>
      <c r="K39" s="74"/>
      <c r="L39" s="57"/>
    </row>
    <row r="40" spans="1:12" ht="63" hidden="1" x14ac:dyDescent="0.3">
      <c r="A40" s="14" t="s">
        <v>41</v>
      </c>
      <c r="B40" s="9"/>
      <c r="C40" s="9"/>
      <c r="D40" s="6">
        <v>41036100</v>
      </c>
      <c r="E40" s="10"/>
      <c r="F40" s="15"/>
      <c r="G40" s="15"/>
      <c r="H40" s="15"/>
      <c r="I40" s="25" t="e">
        <f t="shared" si="0"/>
        <v>#DIV/0!</v>
      </c>
      <c r="J40" s="7">
        <f t="shared" si="2"/>
        <v>0</v>
      </c>
      <c r="K40" s="72"/>
      <c r="L40" s="57"/>
    </row>
    <row r="41" spans="1:12" ht="42" hidden="1" x14ac:dyDescent="0.3">
      <c r="A41" s="14" t="s">
        <v>39</v>
      </c>
      <c r="B41" s="9"/>
      <c r="C41" s="9"/>
      <c r="D41" s="6">
        <v>41036400</v>
      </c>
      <c r="E41" s="10"/>
      <c r="F41" s="15"/>
      <c r="G41" s="15"/>
      <c r="H41" s="15"/>
      <c r="I41" s="25" t="e">
        <f t="shared" si="0"/>
        <v>#DIV/0!</v>
      </c>
      <c r="J41" s="7">
        <f t="shared" si="2"/>
        <v>0</v>
      </c>
      <c r="K41" s="72"/>
      <c r="L41" s="57"/>
    </row>
    <row r="42" spans="1:12" ht="42" hidden="1" x14ac:dyDescent="0.3">
      <c r="A42" s="14" t="s">
        <v>43</v>
      </c>
      <c r="B42" s="9"/>
      <c r="C42" s="9"/>
      <c r="D42" s="6">
        <v>41037000</v>
      </c>
      <c r="E42" s="10"/>
      <c r="F42" s="15"/>
      <c r="G42" s="15"/>
      <c r="H42" s="7"/>
      <c r="I42" s="25" t="e">
        <f t="shared" si="0"/>
        <v>#DIV/0!</v>
      </c>
      <c r="J42" s="7">
        <f t="shared" si="2"/>
        <v>0</v>
      </c>
      <c r="K42" s="72"/>
      <c r="L42" s="57"/>
    </row>
    <row r="43" spans="1:12" ht="84" x14ac:dyDescent="0.3">
      <c r="A43" s="14" t="s">
        <v>66</v>
      </c>
      <c r="B43" s="9"/>
      <c r="C43" s="9"/>
      <c r="D43" s="6">
        <v>41036000</v>
      </c>
      <c r="E43" s="10"/>
      <c r="F43" s="15">
        <v>58481500</v>
      </c>
      <c r="G43" s="15">
        <f>16519900+16519900</f>
        <v>33039800</v>
      </c>
      <c r="H43" s="7">
        <v>33039800</v>
      </c>
      <c r="I43" s="25">
        <f t="shared" si="0"/>
        <v>100</v>
      </c>
      <c r="J43" s="7">
        <f t="shared" si="2"/>
        <v>0</v>
      </c>
      <c r="K43" s="72"/>
      <c r="L43" s="57"/>
    </row>
    <row r="44" spans="1:12" ht="63" x14ac:dyDescent="0.3">
      <c r="A44" s="14" t="s">
        <v>67</v>
      </c>
      <c r="B44" s="9"/>
      <c r="C44" s="9"/>
      <c r="D44" s="6">
        <v>41036300</v>
      </c>
      <c r="E44" s="10"/>
      <c r="F44" s="15">
        <v>137421500</v>
      </c>
      <c r="G44" s="15">
        <f>114520500+22901000</f>
        <v>137421500</v>
      </c>
      <c r="H44" s="76">
        <v>137421500</v>
      </c>
      <c r="I44" s="25">
        <f>H44/G44*100</f>
        <v>100</v>
      </c>
      <c r="J44" s="7">
        <f>G44-H44</f>
        <v>0</v>
      </c>
      <c r="K44" s="72"/>
      <c r="L44" s="57"/>
    </row>
    <row r="45" spans="1:12" ht="63" x14ac:dyDescent="0.3">
      <c r="A45" s="14" t="s">
        <v>38</v>
      </c>
      <c r="B45" s="9"/>
      <c r="C45" s="9"/>
      <c r="D45" s="6">
        <v>41037200</v>
      </c>
      <c r="E45" s="10"/>
      <c r="F45" s="15">
        <v>4569700</v>
      </c>
      <c r="G45" s="15">
        <v>4264900</v>
      </c>
      <c r="H45" s="15">
        <v>4264900</v>
      </c>
      <c r="I45" s="25">
        <f>H45/G45*100</f>
        <v>100</v>
      </c>
      <c r="J45" s="7">
        <f>G45-H45</f>
        <v>0</v>
      </c>
      <c r="K45" s="72"/>
      <c r="L45" s="57"/>
    </row>
    <row r="46" spans="1:12" ht="63" x14ac:dyDescent="0.3">
      <c r="A46" s="14" t="s">
        <v>71</v>
      </c>
      <c r="B46" s="9"/>
      <c r="C46" s="9"/>
      <c r="D46" s="6">
        <v>41037500</v>
      </c>
      <c r="E46" s="10"/>
      <c r="F46" s="15">
        <v>67754000</v>
      </c>
      <c r="G46" s="15">
        <v>48518800</v>
      </c>
      <c r="H46" s="7">
        <v>48518800</v>
      </c>
      <c r="I46" s="25">
        <f>H46/G46*100</f>
        <v>100</v>
      </c>
      <c r="J46" s="7">
        <f>G46-H46</f>
        <v>0</v>
      </c>
      <c r="K46" s="61"/>
      <c r="L46" s="57"/>
    </row>
    <row r="47" spans="1:12" s="23" customFormat="1" ht="40.799999999999997" x14ac:dyDescent="0.3">
      <c r="A47" s="11" t="s">
        <v>20</v>
      </c>
      <c r="B47" s="22"/>
      <c r="C47" s="22"/>
      <c r="D47" s="13"/>
      <c r="E47" s="13"/>
      <c r="F47" s="2">
        <f>SUM(F15:F46)</f>
        <v>2632068586</v>
      </c>
      <c r="G47" s="2">
        <f>SUM(G15:G46)</f>
        <v>2205850130</v>
      </c>
      <c r="H47" s="2">
        <f>SUM(H15:H46)</f>
        <v>2205850130</v>
      </c>
      <c r="I47" s="26">
        <f>H47/G47*100</f>
        <v>100</v>
      </c>
      <c r="J47" s="2">
        <f>SUM(J15:J41)</f>
        <v>0</v>
      </c>
      <c r="K47" s="8">
        <f>SUM(K15:K46)</f>
        <v>0</v>
      </c>
      <c r="L47" s="53">
        <f>SUM(L15:L41)</f>
        <v>0</v>
      </c>
    </row>
    <row r="48" spans="1:12" s="23" customFormat="1" ht="40.5" customHeight="1" x14ac:dyDescent="0.3">
      <c r="A48" s="11" t="s">
        <v>21</v>
      </c>
      <c r="B48" s="22"/>
      <c r="C48" s="22"/>
      <c r="D48" s="13"/>
      <c r="E48" s="13"/>
      <c r="F48" s="2">
        <f>F14+F47</f>
        <v>4154999228</v>
      </c>
      <c r="G48" s="2">
        <f>G14+G47</f>
        <v>2976936072</v>
      </c>
      <c r="H48" s="8">
        <f>H14+H47</f>
        <v>2976936072</v>
      </c>
      <c r="I48" s="26">
        <f>H48/G48*100</f>
        <v>100</v>
      </c>
      <c r="J48" s="8">
        <f>J14+J47</f>
        <v>0</v>
      </c>
      <c r="K48" s="8">
        <f>K14+K47</f>
        <v>0</v>
      </c>
      <c r="L48" s="54">
        <f>L14+L47</f>
        <v>0</v>
      </c>
    </row>
    <row r="49" spans="1:12" s="23" customFormat="1" ht="24.6" x14ac:dyDescent="0.3">
      <c r="A49" s="87" t="s">
        <v>22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55"/>
    </row>
    <row r="50" spans="1:12" s="23" customFormat="1" ht="63" hidden="1" x14ac:dyDescent="0.3">
      <c r="A50" s="43" t="s">
        <v>48</v>
      </c>
      <c r="B50" s="62"/>
      <c r="C50" s="62"/>
      <c r="D50" s="60">
        <v>41032500</v>
      </c>
      <c r="E50" s="62"/>
      <c r="F50" s="62"/>
      <c r="G50" s="71"/>
      <c r="H50" s="71"/>
      <c r="I50" s="25" t="e">
        <f>H50/#REF!*100</f>
        <v>#REF!</v>
      </c>
      <c r="J50" s="7" t="e">
        <f>#REF!-H50</f>
        <v>#REF!</v>
      </c>
      <c r="K50" s="62"/>
      <c r="L50" s="55"/>
    </row>
    <row r="51" spans="1:12" s="23" customFormat="1" ht="63" hidden="1" x14ac:dyDescent="0.3">
      <c r="A51" s="4" t="s">
        <v>33</v>
      </c>
      <c r="B51" s="5"/>
      <c r="C51" s="5"/>
      <c r="D51" s="6">
        <v>41033000</v>
      </c>
      <c r="E51" s="60"/>
      <c r="F51" s="60"/>
      <c r="G51" s="63"/>
      <c r="H51" s="63"/>
      <c r="I51" s="25" t="e">
        <f>H51/#REF!*100</f>
        <v>#REF!</v>
      </c>
      <c r="J51" s="7" t="e">
        <f>#REF!-H51-K51</f>
        <v>#REF!</v>
      </c>
      <c r="K51" s="63"/>
      <c r="L51" s="55"/>
    </row>
    <row r="52" spans="1:12" s="23" customFormat="1" ht="63" hidden="1" x14ac:dyDescent="0.3">
      <c r="A52" s="14" t="s">
        <v>35</v>
      </c>
      <c r="B52" s="5"/>
      <c r="C52" s="5"/>
      <c r="D52" s="6">
        <v>41034500</v>
      </c>
      <c r="E52" s="40"/>
      <c r="F52" s="40"/>
      <c r="G52" s="63"/>
      <c r="H52" s="63"/>
      <c r="I52" s="25" t="e">
        <f>H52/#REF!*100</f>
        <v>#REF!</v>
      </c>
      <c r="J52" s="7" t="e">
        <f>#REF!-H52-K52</f>
        <v>#REF!</v>
      </c>
      <c r="K52" s="63"/>
      <c r="L52" s="55"/>
    </row>
    <row r="53" spans="1:12" s="23" customFormat="1" ht="63" x14ac:dyDescent="0.3">
      <c r="A53" s="14" t="s">
        <v>60</v>
      </c>
      <c r="B53" s="5"/>
      <c r="C53" s="5"/>
      <c r="D53" s="6">
        <v>41031400</v>
      </c>
      <c r="E53" s="40"/>
      <c r="F53" s="51">
        <v>38221721</v>
      </c>
      <c r="G53" s="51">
        <v>38221721</v>
      </c>
      <c r="H53" s="49">
        <v>1133827</v>
      </c>
      <c r="I53" s="25">
        <f>H53/G53*100</f>
        <v>2.9664467489572228</v>
      </c>
      <c r="J53" s="7">
        <f t="shared" ref="J53:J59" si="3">G53-H53</f>
        <v>37087894</v>
      </c>
      <c r="K53" s="58"/>
      <c r="L53" s="59"/>
    </row>
    <row r="54" spans="1:12" s="23" customFormat="1" ht="63" hidden="1" x14ac:dyDescent="0.3">
      <c r="A54" s="43" t="s">
        <v>63</v>
      </c>
      <c r="B54" s="5"/>
      <c r="C54" s="5"/>
      <c r="D54" s="6">
        <v>41033300</v>
      </c>
      <c r="E54" s="40"/>
      <c r="F54" s="51"/>
      <c r="G54" s="51"/>
      <c r="H54" s="51"/>
      <c r="I54" s="25" t="e">
        <f>H54/G54*100</f>
        <v>#DIV/0!</v>
      </c>
      <c r="J54" s="7">
        <f t="shared" si="3"/>
        <v>0</v>
      </c>
      <c r="K54" s="58"/>
      <c r="L54" s="59"/>
    </row>
    <row r="55" spans="1:12" s="23" customFormat="1" ht="42" x14ac:dyDescent="0.3">
      <c r="A55" s="4" t="s">
        <v>18</v>
      </c>
      <c r="B55" s="5" t="s">
        <v>19</v>
      </c>
      <c r="C55" s="5" t="s">
        <v>13</v>
      </c>
      <c r="D55" s="6">
        <v>41033900</v>
      </c>
      <c r="E55" s="40"/>
      <c r="F55" s="51">
        <v>3336500</v>
      </c>
      <c r="G55" s="51">
        <v>3336500</v>
      </c>
      <c r="H55" s="49">
        <v>3336500</v>
      </c>
      <c r="I55" s="25">
        <f>H55/G55*100</f>
        <v>100</v>
      </c>
      <c r="J55" s="7">
        <f t="shared" si="3"/>
        <v>0</v>
      </c>
      <c r="K55" s="58"/>
      <c r="L55" s="57"/>
    </row>
    <row r="56" spans="1:12" s="23" customFormat="1" ht="63" x14ac:dyDescent="0.3">
      <c r="A56" s="43" t="s">
        <v>70</v>
      </c>
      <c r="B56" s="5"/>
      <c r="C56" s="5"/>
      <c r="D56" s="6">
        <v>41037400</v>
      </c>
      <c r="E56" s="40"/>
      <c r="F56" s="51">
        <v>1946600</v>
      </c>
      <c r="G56" s="51">
        <v>1954500</v>
      </c>
      <c r="H56" s="49">
        <v>1954500</v>
      </c>
      <c r="I56" s="25">
        <f>H56/G56*100</f>
        <v>100</v>
      </c>
      <c r="J56" s="7">
        <f t="shared" si="3"/>
        <v>0</v>
      </c>
      <c r="K56" s="58"/>
      <c r="L56" s="57"/>
    </row>
    <row r="57" spans="1:12" s="23" customFormat="1" ht="84" hidden="1" x14ac:dyDescent="0.3">
      <c r="A57" s="14" t="s">
        <v>56</v>
      </c>
      <c r="B57" s="5"/>
      <c r="C57" s="5"/>
      <c r="D57" s="6">
        <v>41034800</v>
      </c>
      <c r="E57" s="10"/>
      <c r="F57" s="15"/>
      <c r="G57" s="15"/>
      <c r="H57" s="49"/>
      <c r="I57" s="25" t="e">
        <f t="shared" ref="I57:I62" si="4">H57/G57*100</f>
        <v>#DIV/0!</v>
      </c>
      <c r="J57" s="7">
        <f t="shared" si="3"/>
        <v>0</v>
      </c>
      <c r="K57" s="58"/>
      <c r="L57" s="57"/>
    </row>
    <row r="58" spans="1:12" s="23" customFormat="1" ht="63" hidden="1" x14ac:dyDescent="0.3">
      <c r="A58" s="14" t="s">
        <v>57</v>
      </c>
      <c r="B58" s="5"/>
      <c r="C58" s="5"/>
      <c r="D58" s="6">
        <v>41034700</v>
      </c>
      <c r="E58" s="10"/>
      <c r="F58" s="15"/>
      <c r="G58" s="15"/>
      <c r="H58" s="15"/>
      <c r="I58" s="25" t="e">
        <f t="shared" si="4"/>
        <v>#DIV/0!</v>
      </c>
      <c r="J58" s="7">
        <f t="shared" si="3"/>
        <v>0</v>
      </c>
      <c r="K58" s="58"/>
      <c r="L58" s="57"/>
    </row>
    <row r="59" spans="1:12" ht="105" hidden="1" x14ac:dyDescent="0.3">
      <c r="A59" s="4" t="s">
        <v>30</v>
      </c>
      <c r="B59" s="9" t="s">
        <v>23</v>
      </c>
      <c r="C59" s="27" t="s">
        <v>28</v>
      </c>
      <c r="D59" s="6">
        <v>41037300</v>
      </c>
      <c r="E59" s="6"/>
      <c r="F59" s="50"/>
      <c r="G59" s="50"/>
      <c r="H59" s="7"/>
      <c r="I59" s="25" t="e">
        <f t="shared" si="4"/>
        <v>#DIV/0!</v>
      </c>
      <c r="J59" s="7">
        <f t="shared" si="3"/>
        <v>0</v>
      </c>
      <c r="K59" s="57"/>
      <c r="L59" s="57"/>
    </row>
    <row r="60" spans="1:12" s="23" customFormat="1" ht="40.799999999999997" x14ac:dyDescent="0.3">
      <c r="A60" s="11" t="s">
        <v>24</v>
      </c>
      <c r="B60" s="12"/>
      <c r="C60" s="12"/>
      <c r="D60" s="13"/>
      <c r="E60" s="13"/>
      <c r="F60" s="2">
        <f>SUM(F53:F59)</f>
        <v>43504821</v>
      </c>
      <c r="G60" s="2">
        <f>SUM(G53:G59)</f>
        <v>43512721</v>
      </c>
      <c r="H60" s="2">
        <f>SUM(H53:H59)</f>
        <v>6424827</v>
      </c>
      <c r="I60" s="26">
        <f t="shared" si="4"/>
        <v>14.765399295530152</v>
      </c>
      <c r="J60" s="2">
        <f>SUM(J53:J59)</f>
        <v>37087894</v>
      </c>
      <c r="K60" s="8">
        <f>SUM(K50:K59)</f>
        <v>0</v>
      </c>
      <c r="L60" s="53">
        <f>SUM(L53:L59)</f>
        <v>0</v>
      </c>
    </row>
    <row r="61" spans="1:12" s="23" customFormat="1" ht="40.799999999999997" x14ac:dyDescent="0.3">
      <c r="A61" s="11" t="s">
        <v>25</v>
      </c>
      <c r="B61" s="12"/>
      <c r="C61" s="12"/>
      <c r="D61" s="13"/>
      <c r="E61" s="13"/>
      <c r="F61" s="2">
        <f>F47+F60</f>
        <v>2675573407</v>
      </c>
      <c r="G61" s="2">
        <f>G47+G60</f>
        <v>2249362851</v>
      </c>
      <c r="H61" s="8">
        <f>H47+H60</f>
        <v>2212274957</v>
      </c>
      <c r="I61" s="26">
        <f t="shared" si="4"/>
        <v>98.35118224774132</v>
      </c>
      <c r="J61" s="8">
        <f>J47+J60</f>
        <v>37087894</v>
      </c>
      <c r="K61" s="8">
        <f>K47+K60</f>
        <v>0</v>
      </c>
      <c r="L61" s="54">
        <f>L47+L60</f>
        <v>0</v>
      </c>
    </row>
    <row r="62" spans="1:12" s="23" customFormat="1" ht="40.799999999999997" x14ac:dyDescent="0.3">
      <c r="A62" s="11" t="s">
        <v>26</v>
      </c>
      <c r="B62" s="12"/>
      <c r="C62" s="12"/>
      <c r="D62" s="13"/>
      <c r="E62" s="13"/>
      <c r="F62" s="2">
        <f>F48+F60</f>
        <v>4198504049</v>
      </c>
      <c r="G62" s="2">
        <f>G48+G60</f>
        <v>3020448793</v>
      </c>
      <c r="H62" s="8">
        <f>H48+H60</f>
        <v>2983360899</v>
      </c>
      <c r="I62" s="26">
        <f t="shared" si="4"/>
        <v>98.772106513245561</v>
      </c>
      <c r="J62" s="8">
        <f>J48+J60</f>
        <v>37087894</v>
      </c>
      <c r="K62" s="8">
        <f>K48+K60</f>
        <v>0</v>
      </c>
      <c r="L62" s="54">
        <f>L48+L60</f>
        <v>0</v>
      </c>
    </row>
    <row r="63" spans="1:12" s="23" customFormat="1" x14ac:dyDescent="0.3">
      <c r="A63" s="11"/>
      <c r="B63" s="35"/>
      <c r="C63" s="35"/>
      <c r="D63" s="36"/>
      <c r="E63" s="36"/>
      <c r="F63" s="34"/>
      <c r="G63" s="34"/>
      <c r="H63" s="37"/>
      <c r="I63" s="38"/>
      <c r="J63" s="37"/>
      <c r="K63" s="45"/>
      <c r="L63" s="54"/>
    </row>
    <row r="64" spans="1:12" s="23" customFormat="1" x14ac:dyDescent="0.3">
      <c r="A64" s="28"/>
      <c r="B64" s="29"/>
      <c r="C64" s="29"/>
      <c r="D64" s="30"/>
      <c r="E64" s="30"/>
      <c r="F64" s="31"/>
      <c r="G64" s="31"/>
      <c r="H64" s="32"/>
      <c r="I64" s="33"/>
      <c r="J64" s="32"/>
      <c r="K64" s="41"/>
      <c r="L64" s="55"/>
    </row>
  </sheetData>
  <mergeCells count="14">
    <mergeCell ref="L4:L5"/>
    <mergeCell ref="A6:L6"/>
    <mergeCell ref="A49:K49"/>
    <mergeCell ref="H4:I4"/>
    <mergeCell ref="J4:J5"/>
    <mergeCell ref="A1:K1"/>
    <mergeCell ref="A2:K2"/>
    <mergeCell ref="A4:A5"/>
    <mergeCell ref="B4:B5"/>
    <mergeCell ref="C4:C5"/>
    <mergeCell ref="D4:D5"/>
    <mergeCell ref="E4:E5"/>
    <mergeCell ref="F4:G4"/>
    <mergeCell ref="K4:K5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2020-07-28T07:01:16Z</cp:lastPrinted>
  <dcterms:created xsi:type="dcterms:W3CDTF">2006-09-28T05:33:49Z</dcterms:created>
  <dcterms:modified xsi:type="dcterms:W3CDTF">2025-07-14T13:44:51Z</dcterms:modified>
</cp:coreProperties>
</file>