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filterPrivacy="1" defaultThemeVersion="124226"/>
  <xr:revisionPtr revIDLastSave="0" documentId="13_ncr:1_{4C4448E2-D667-44A1-BD50-5A23D5B1757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лист2" sheetId="5" r:id="rId1"/>
  </sheets>
  <calcPr calcId="191029"/>
</workbook>
</file>

<file path=xl/calcChain.xml><?xml version="1.0" encoding="utf-8"?>
<calcChain xmlns="http://schemas.openxmlformats.org/spreadsheetml/2006/main">
  <c r="S51" i="5" l="1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B48" i="5"/>
  <c r="C45" i="5"/>
  <c r="C42" i="5"/>
  <c r="B42" i="5"/>
  <c r="C32" i="5"/>
  <c r="B32" i="5"/>
  <c r="C31" i="5"/>
  <c r="C24" i="5"/>
  <c r="C23" i="5"/>
  <c r="B23" i="5"/>
  <c r="C22" i="5"/>
  <c r="C20" i="5"/>
  <c r="B20" i="5"/>
  <c r="C19" i="5"/>
  <c r="C16" i="5"/>
  <c r="B16" i="5"/>
  <c r="C15" i="5"/>
  <c r="C14" i="5"/>
  <c r="C13" i="5"/>
  <c r="C11" i="5"/>
  <c r="B11" i="5" s="1"/>
  <c r="B51" i="5" l="1"/>
  <c r="C51" i="5"/>
</calcChain>
</file>

<file path=xl/sharedStrings.xml><?xml version="1.0" encoding="utf-8"?>
<sst xmlns="http://schemas.openxmlformats.org/spreadsheetml/2006/main" count="66" uniqueCount="66">
  <si>
    <t>забезпечення діяльності інклюзивно-ресурсних центрів за рахунок коштів місцевого бюджету</t>
  </si>
  <si>
    <t>Виконано станом на 01.12.2025</t>
  </si>
  <si>
    <t>(тис.грн)</t>
  </si>
  <si>
    <t>Затверджені видатки в місцевих бюджетах на потреби маломобільних груп населення станом на 01.12.2025</t>
  </si>
  <si>
    <t>в тому числі спрямовано  на:</t>
  </si>
  <si>
    <t>використання жестової мови, встановлення  візуальних  або звукових індикаторів</t>
  </si>
  <si>
    <t>забезпечення допоміжними засобами реабілітації</t>
  </si>
  <si>
    <t>реабіліційна допомога ( в тому числі облаштування та модернізація реабілітаційних центрів)</t>
  </si>
  <si>
    <t>облаштування спеціальних санітарних кімнат, встановлення ліфтів, підйомників</t>
  </si>
  <si>
    <t>послуги денного перебування осіб з інвалідністю</t>
  </si>
  <si>
    <t xml:space="preserve">фінансування флагманського проєкту "Рух без бар’єрів" </t>
  </si>
  <si>
    <t>послуги "соціального таксі"</t>
  </si>
  <si>
    <t>фінансування шкільних автобусів, обладнаних для маломобільних груп</t>
  </si>
  <si>
    <t>Назва</t>
  </si>
  <si>
    <t>встановлення табличок шрифтом Брайля, придбання спеціалізованої літератури</t>
  </si>
  <si>
    <t>Банилівський сільський</t>
  </si>
  <si>
    <t>Берегометський селищний</t>
  </si>
  <si>
    <t>Брусницький сільський</t>
  </si>
  <si>
    <t xml:space="preserve">Вашковецький міський </t>
  </si>
  <si>
    <t>Великокучурівський сільський</t>
  </si>
  <si>
    <t>Веренчанський сільський</t>
  </si>
  <si>
    <t xml:space="preserve">Вижницький міський </t>
  </si>
  <si>
    <t>Вікнянський сільський</t>
  </si>
  <si>
    <t xml:space="preserve">Волоківський сільський </t>
  </si>
  <si>
    <t xml:space="preserve">Герцаївський міський </t>
  </si>
  <si>
    <t xml:space="preserve">Глибоцький селищний </t>
  </si>
  <si>
    <t>Горішньошировецький сільський</t>
  </si>
  <si>
    <t>Кельменецький селищний</t>
  </si>
  <si>
    <t xml:space="preserve">Кіцманський міський </t>
  </si>
  <si>
    <t xml:space="preserve">Клішковецький сільський </t>
  </si>
  <si>
    <t xml:space="preserve">Конятинський сільський </t>
  </si>
  <si>
    <t xml:space="preserve">Кострижівський селищний </t>
  </si>
  <si>
    <t xml:space="preserve">Красноїльський селищний </t>
  </si>
  <si>
    <t>Лівенецький сільський</t>
  </si>
  <si>
    <t xml:space="preserve">Магальський сільський </t>
  </si>
  <si>
    <t xml:space="preserve">Мамаївський сільський </t>
  </si>
  <si>
    <t xml:space="preserve">Недобоївський сільський </t>
  </si>
  <si>
    <t xml:space="preserve">Новоселицький міський </t>
  </si>
  <si>
    <t xml:space="preserve">Острицький сільський </t>
  </si>
  <si>
    <t>Петровецький сільський</t>
  </si>
  <si>
    <t>Путильський селищний</t>
  </si>
  <si>
    <t xml:space="preserve">Рукшинський сільський </t>
  </si>
  <si>
    <t xml:space="preserve">Селятинський сільський </t>
  </si>
  <si>
    <t>Сокирянський міський</t>
  </si>
  <si>
    <t xml:space="preserve">Сторожинецький міський </t>
  </si>
  <si>
    <t>Сучевенський сільський</t>
  </si>
  <si>
    <t>Тарашанський сільський</t>
  </si>
  <si>
    <t>Топорівський сільський</t>
  </si>
  <si>
    <t xml:space="preserve">Усть-Путильський сільський </t>
  </si>
  <si>
    <t xml:space="preserve">Хотинський міський </t>
  </si>
  <si>
    <t>Чернівецький міський</t>
  </si>
  <si>
    <t xml:space="preserve">Чудейський сільський </t>
  </si>
  <si>
    <t>надання субвенції  КЕВ м.Чернівці для в/ч А1028 (влаштування ліфта та пандусів) в будівлі поліклініки військового містечка</t>
  </si>
  <si>
    <t>облаштування стоянки біля Рукшинської АЗПСМ</t>
  </si>
  <si>
    <t>Проведення (надання) додаткових психолого- педагогічних і корекційно-розвиткових занять (послуг) за рахунок коштів місцевого бюджету</t>
  </si>
  <si>
    <t>облаштування кімнати психологічного розвантаженя в КНП"Кельменецький центр ПМСД"</t>
  </si>
  <si>
    <t>Департамент освіти та науки ОДА (ОВА)</t>
  </si>
  <si>
    <t>Департамент охорони здоров'я ОДА (ОВА)</t>
  </si>
  <si>
    <t>Департамент соціального захисту населення ОДА (ОВА)</t>
  </si>
  <si>
    <t>РАЗОМ</t>
  </si>
  <si>
    <t>поручні сходові</t>
  </si>
  <si>
    <t>Департамент системи життєзабезпечення ОДА (ОВА)</t>
  </si>
  <si>
    <t>встановлення пандусів,  тактильних плиток, безбар'єрних переходів  тощо</t>
  </si>
  <si>
    <t xml:space="preserve">Капітальний ремонт дитячо-спортивного майданчика з встановленням інклюзивного обладнання на 2 провулку Кармелюка Устима,4 в м.Чернівці (в т.ч. улаштування дитячого та спортивного інклюзивного обладнання) </t>
  </si>
  <si>
    <t xml:space="preserve">Інформація про   використання коштів місцевих бюджетів на  потреби маломобільних груп населення  ( в рамках виконання Плану заходів з реалізації Національної стратегії із створення безбар’єрного простору) </t>
  </si>
  <si>
    <t xml:space="preserve">Субвенція ДУ "Теріторіальне медичне об'єднання МВС у Чернівецькій області"  на забезпечення допоміжними засобами реабілітації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</si>
</sst>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0" xfId="0" applyFont="1"/>
    <xf numFmtId="0" fontId="3" fillId="0" borderId="1" xfId="0" applyFont="1" applyBorder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vertical="top" wrapText="1"/>
    </xf>
    <xf numFmtId="0" fontId="5" fillId="2" borderId="3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1" fillId="0" borderId="1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165" fontId="6" fillId="0" borderId="1" xfId="0" applyNumberFormat="1" applyFont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wrapText="1"/>
    </xf>
    <xf numFmtId="165" fontId="6" fillId="2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textRotation="90"/>
    </xf>
    <xf numFmtId="0" fontId="8" fillId="0" borderId="1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U56"/>
  <sheetViews>
    <sheetView tabSelected="1" zoomScale="90" zoomScaleNormal="90" workbookViewId="0">
      <selection activeCell="A2" sqref="A2:N3"/>
    </sheetView>
  </sheetViews>
  <sheetFormatPr defaultColWidth="9.1796875" defaultRowHeight="14" x14ac:dyDescent="0.3"/>
  <cols>
    <col min="1" max="1" width="31.453125" style="3" customWidth="1"/>
    <col min="2" max="2" width="14.54296875" style="3" customWidth="1"/>
    <col min="3" max="3" width="12" style="3" customWidth="1"/>
    <col min="4" max="4" width="9.81640625" style="3" customWidth="1"/>
    <col min="5" max="5" width="10.26953125" style="3" customWidth="1"/>
    <col min="6" max="6" width="9.453125" style="3" customWidth="1"/>
    <col min="7" max="7" width="10.453125" style="3" customWidth="1"/>
    <col min="8" max="8" width="12.26953125" style="3" customWidth="1"/>
    <col min="9" max="10" width="9.1796875" style="3"/>
    <col min="11" max="11" width="12.453125" style="3" customWidth="1"/>
    <col min="12" max="12" width="9.1796875" style="3"/>
    <col min="13" max="13" width="10.26953125" style="3" customWidth="1"/>
    <col min="14" max="14" width="9.1796875" style="3"/>
    <col min="15" max="15" width="13.1796875" style="3" customWidth="1"/>
    <col min="16" max="16" width="11.54296875" style="3" customWidth="1"/>
    <col min="17" max="17" width="9.453125" style="3" customWidth="1"/>
    <col min="18" max="20" width="9.1796875" style="3"/>
    <col min="21" max="21" width="16.54296875" style="3" customWidth="1"/>
    <col min="22" max="16384" width="9.1796875" style="3"/>
  </cols>
  <sheetData>
    <row r="2" spans="1:21" ht="15" customHeight="1" x14ac:dyDescent="0.3">
      <c r="A2" s="63" t="s">
        <v>64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21" ht="15" customHeight="1" x14ac:dyDescent="0.3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</row>
    <row r="4" spans="1:21" x14ac:dyDescent="0.3">
      <c r="S4" s="3" t="s">
        <v>2</v>
      </c>
    </row>
    <row r="5" spans="1:21" ht="15" customHeight="1" x14ac:dyDescent="0.3">
      <c r="A5" s="57" t="s">
        <v>13</v>
      </c>
      <c r="B5" s="57" t="s">
        <v>3</v>
      </c>
      <c r="C5" s="57" t="s">
        <v>1</v>
      </c>
      <c r="D5" s="64" t="s">
        <v>4</v>
      </c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</row>
    <row r="6" spans="1:21" ht="21" customHeight="1" x14ac:dyDescent="0.3">
      <c r="A6" s="58"/>
      <c r="B6" s="58"/>
      <c r="C6" s="58"/>
      <c r="D6" s="60" t="s">
        <v>62</v>
      </c>
      <c r="E6" s="60" t="s">
        <v>14</v>
      </c>
      <c r="F6" s="60" t="s">
        <v>8</v>
      </c>
      <c r="G6" s="60" t="s">
        <v>5</v>
      </c>
      <c r="H6" s="60" t="s">
        <v>0</v>
      </c>
      <c r="I6" s="60" t="s">
        <v>6</v>
      </c>
      <c r="J6" s="60" t="s">
        <v>7</v>
      </c>
      <c r="K6" s="60" t="s">
        <v>9</v>
      </c>
      <c r="L6" s="60" t="s">
        <v>10</v>
      </c>
      <c r="M6" s="60" t="s">
        <v>11</v>
      </c>
      <c r="N6" s="60" t="s">
        <v>12</v>
      </c>
      <c r="O6" s="62" t="s">
        <v>65</v>
      </c>
      <c r="P6" s="62" t="s">
        <v>52</v>
      </c>
      <c r="Q6" s="62" t="s">
        <v>53</v>
      </c>
      <c r="R6" s="62" t="s">
        <v>54</v>
      </c>
      <c r="S6" s="62" t="s">
        <v>55</v>
      </c>
      <c r="T6" s="61" t="s">
        <v>60</v>
      </c>
      <c r="U6" s="62" t="s">
        <v>63</v>
      </c>
    </row>
    <row r="7" spans="1:21" ht="144" customHeight="1" x14ac:dyDescent="0.3">
      <c r="A7" s="58"/>
      <c r="B7" s="58"/>
      <c r="C7" s="58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2"/>
      <c r="P7" s="62"/>
      <c r="Q7" s="62"/>
      <c r="R7" s="62"/>
      <c r="S7" s="62"/>
      <c r="T7" s="61"/>
      <c r="U7" s="62"/>
    </row>
    <row r="8" spans="1:21" ht="154.5" customHeight="1" x14ac:dyDescent="0.3">
      <c r="A8" s="59"/>
      <c r="B8" s="59"/>
      <c r="C8" s="59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2"/>
      <c r="P8" s="62"/>
      <c r="Q8" s="62"/>
      <c r="R8" s="62"/>
      <c r="S8" s="62"/>
      <c r="T8" s="61"/>
      <c r="U8" s="62"/>
    </row>
    <row r="9" spans="1:21" s="7" customFormat="1" ht="15.5" x14ac:dyDescent="0.35">
      <c r="A9" s="5">
        <v>1</v>
      </c>
      <c r="B9" s="37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  <c r="H9" s="5">
        <v>8</v>
      </c>
      <c r="I9" s="5">
        <v>9</v>
      </c>
      <c r="J9" s="5">
        <v>10</v>
      </c>
      <c r="K9" s="5">
        <v>11</v>
      </c>
      <c r="L9" s="5">
        <v>12</v>
      </c>
      <c r="M9" s="5">
        <v>13</v>
      </c>
      <c r="N9" s="5">
        <v>14</v>
      </c>
      <c r="O9" s="5">
        <v>15</v>
      </c>
      <c r="P9" s="25">
        <v>16</v>
      </c>
      <c r="Q9" s="26">
        <v>17</v>
      </c>
      <c r="R9" s="6">
        <v>18</v>
      </c>
      <c r="S9" s="6">
        <v>19</v>
      </c>
      <c r="T9" s="6">
        <v>20</v>
      </c>
      <c r="U9" s="6">
        <v>21</v>
      </c>
    </row>
    <row r="10" spans="1:21" ht="16.5" customHeight="1" x14ac:dyDescent="0.3">
      <c r="A10" s="8" t="s">
        <v>15</v>
      </c>
      <c r="B10" s="34">
        <v>200</v>
      </c>
      <c r="C10" s="34">
        <v>200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12">
        <v>200</v>
      </c>
      <c r="O10" s="5"/>
      <c r="P10" s="5"/>
      <c r="Q10" s="5"/>
      <c r="R10" s="5"/>
      <c r="S10" s="5"/>
      <c r="T10" s="4"/>
      <c r="U10" s="4"/>
    </row>
    <row r="11" spans="1:21" ht="15.75" customHeight="1" x14ac:dyDescent="0.35">
      <c r="A11" s="8" t="s">
        <v>16</v>
      </c>
      <c r="B11" s="34">
        <f>C11</f>
        <v>213.2</v>
      </c>
      <c r="C11" s="34">
        <f>G11+N11</f>
        <v>213.2</v>
      </c>
      <c r="D11" s="5"/>
      <c r="E11" s="5"/>
      <c r="F11" s="5"/>
      <c r="G11" s="5">
        <v>13.2</v>
      </c>
      <c r="H11" s="5"/>
      <c r="I11" s="5"/>
      <c r="J11" s="5"/>
      <c r="K11" s="5"/>
      <c r="L11" s="5"/>
      <c r="M11" s="5"/>
      <c r="N11" s="12">
        <v>200</v>
      </c>
      <c r="O11" s="2"/>
      <c r="P11" s="4"/>
      <c r="Q11" s="4"/>
      <c r="R11" s="4"/>
      <c r="S11" s="4"/>
      <c r="T11" s="4"/>
      <c r="U11" s="4"/>
    </row>
    <row r="12" spans="1:21" ht="17.25" customHeight="1" x14ac:dyDescent="0.35">
      <c r="A12" s="8" t="s">
        <v>17</v>
      </c>
      <c r="B12" s="34">
        <v>200</v>
      </c>
      <c r="C12" s="34">
        <v>200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>
        <v>200</v>
      </c>
      <c r="O12" s="2"/>
      <c r="P12" s="4"/>
      <c r="Q12" s="4"/>
      <c r="R12" s="4"/>
      <c r="S12" s="4"/>
      <c r="T12" s="4"/>
      <c r="U12" s="4"/>
    </row>
    <row r="13" spans="1:21" ht="24" customHeight="1" x14ac:dyDescent="0.35">
      <c r="A13" s="16" t="s">
        <v>18</v>
      </c>
      <c r="B13" s="42">
        <v>1473.4</v>
      </c>
      <c r="C13" s="43">
        <f>D13+E13+F13+G13+H13+I13+J13+K13+L13+M13+N13+O13+P13</f>
        <v>1401.8</v>
      </c>
      <c r="D13" s="14">
        <v>21.8</v>
      </c>
      <c r="E13" s="14"/>
      <c r="F13" s="14"/>
      <c r="G13" s="14"/>
      <c r="H13" s="14"/>
      <c r="I13" s="14"/>
      <c r="J13" s="14">
        <v>990</v>
      </c>
      <c r="K13" s="14"/>
      <c r="L13" s="14"/>
      <c r="M13" s="14"/>
      <c r="N13" s="14">
        <v>390</v>
      </c>
      <c r="O13" s="2"/>
      <c r="P13" s="4"/>
      <c r="Q13" s="4"/>
      <c r="R13" s="4"/>
      <c r="S13" s="4"/>
      <c r="T13" s="4"/>
      <c r="U13" s="4"/>
    </row>
    <row r="14" spans="1:21" s="7" customFormat="1" ht="24.75" customHeight="1" x14ac:dyDescent="0.35">
      <c r="A14" s="16" t="s">
        <v>19</v>
      </c>
      <c r="B14" s="37">
        <v>199.9</v>
      </c>
      <c r="C14" s="37">
        <f>M14</f>
        <v>183.2</v>
      </c>
      <c r="D14" s="5"/>
      <c r="E14" s="5"/>
      <c r="F14" s="5"/>
      <c r="G14" s="5"/>
      <c r="H14" s="5"/>
      <c r="I14" s="5"/>
      <c r="J14" s="5"/>
      <c r="K14" s="5"/>
      <c r="L14" s="5"/>
      <c r="M14" s="5">
        <v>183.2</v>
      </c>
      <c r="N14" s="5"/>
      <c r="O14" s="5"/>
      <c r="P14" s="6"/>
      <c r="Q14" s="6"/>
      <c r="R14" s="6"/>
      <c r="S14" s="6"/>
      <c r="T14" s="6"/>
      <c r="U14" s="6"/>
    </row>
    <row r="15" spans="1:21" ht="23.25" customHeight="1" x14ac:dyDescent="0.3">
      <c r="A15" s="8" t="s">
        <v>20</v>
      </c>
      <c r="B15" s="37">
        <v>193.8</v>
      </c>
      <c r="C15" s="43">
        <f>D15+E15+F15+G15+H15+I15+J15+K15+L15+M15+N15+O15+P15</f>
        <v>163.19999999999999</v>
      </c>
      <c r="D15" s="5"/>
      <c r="E15" s="5"/>
      <c r="F15" s="5"/>
      <c r="G15" s="5"/>
      <c r="H15" s="5">
        <v>163.19999999999999</v>
      </c>
      <c r="I15" s="5"/>
      <c r="J15" s="5"/>
      <c r="K15" s="5"/>
      <c r="L15" s="5"/>
      <c r="M15" s="5"/>
      <c r="N15" s="5"/>
      <c r="O15" s="5"/>
      <c r="P15" s="4"/>
      <c r="Q15" s="4"/>
      <c r="R15" s="4"/>
      <c r="S15" s="4"/>
      <c r="T15" s="4"/>
      <c r="U15" s="4"/>
    </row>
    <row r="16" spans="1:21" ht="23.25" customHeight="1" x14ac:dyDescent="0.3">
      <c r="A16" s="16" t="s">
        <v>21</v>
      </c>
      <c r="B16" s="42">
        <f>304.7+25.2</f>
        <v>329.9</v>
      </c>
      <c r="C16" s="42">
        <f>235.7+H16</f>
        <v>244.79999999999998</v>
      </c>
      <c r="D16" s="19"/>
      <c r="E16" s="19"/>
      <c r="F16" s="19"/>
      <c r="G16" s="19"/>
      <c r="H16" s="19">
        <v>9.1</v>
      </c>
      <c r="I16" s="19"/>
      <c r="J16" s="19"/>
      <c r="K16" s="19"/>
      <c r="L16" s="19"/>
      <c r="M16" s="19">
        <v>235.7</v>
      </c>
      <c r="N16" s="5"/>
      <c r="O16" s="5"/>
      <c r="P16" s="4"/>
      <c r="Q16" s="4"/>
      <c r="R16" s="4"/>
      <c r="S16" s="4"/>
      <c r="T16" s="4"/>
      <c r="U16" s="4"/>
    </row>
    <row r="17" spans="1:21" ht="21" customHeight="1" x14ac:dyDescent="0.3">
      <c r="A17" s="8" t="s">
        <v>22</v>
      </c>
      <c r="B17" s="34">
        <v>35</v>
      </c>
      <c r="C17" s="34">
        <v>28</v>
      </c>
      <c r="D17" s="12"/>
      <c r="E17" s="12"/>
      <c r="F17" s="12"/>
      <c r="G17" s="12"/>
      <c r="H17" s="12"/>
      <c r="I17" s="12"/>
      <c r="J17" s="12"/>
      <c r="K17" s="12"/>
      <c r="L17" s="12"/>
      <c r="M17" s="12">
        <v>28</v>
      </c>
      <c r="N17" s="12"/>
      <c r="O17" s="12"/>
      <c r="P17" s="4"/>
      <c r="Q17" s="4"/>
      <c r="R17" s="4"/>
      <c r="S17" s="4"/>
      <c r="T17" s="4"/>
      <c r="U17" s="4"/>
    </row>
    <row r="18" spans="1:21" ht="24.75" customHeight="1" x14ac:dyDescent="0.3">
      <c r="A18" s="16" t="s">
        <v>23</v>
      </c>
      <c r="B18" s="34">
        <v>52</v>
      </c>
      <c r="C18" s="34">
        <v>52</v>
      </c>
      <c r="D18" s="5"/>
      <c r="E18" s="5"/>
      <c r="F18" s="5"/>
      <c r="G18" s="12">
        <v>2</v>
      </c>
      <c r="H18" s="5"/>
      <c r="I18" s="5"/>
      <c r="J18" s="5"/>
      <c r="K18" s="5"/>
      <c r="L18" s="5"/>
      <c r="M18" s="5"/>
      <c r="N18" s="5"/>
      <c r="O18" s="12">
        <v>50</v>
      </c>
      <c r="P18" s="11"/>
      <c r="Q18" s="4"/>
      <c r="R18" s="4"/>
      <c r="S18" s="4"/>
      <c r="T18" s="4"/>
      <c r="U18" s="4"/>
    </row>
    <row r="19" spans="1:21" ht="22.5" customHeight="1" x14ac:dyDescent="0.3">
      <c r="A19" s="16" t="s">
        <v>24</v>
      </c>
      <c r="B19" s="43">
        <v>498.1</v>
      </c>
      <c r="C19" s="43">
        <f>N19+H19</f>
        <v>417.5</v>
      </c>
      <c r="D19" s="14"/>
      <c r="E19" s="14"/>
      <c r="F19" s="14"/>
      <c r="G19" s="14"/>
      <c r="H19" s="14">
        <v>217.5</v>
      </c>
      <c r="I19" s="14"/>
      <c r="J19" s="14"/>
      <c r="K19" s="14"/>
      <c r="L19" s="14"/>
      <c r="M19" s="14"/>
      <c r="N19" s="14">
        <v>200</v>
      </c>
      <c r="O19" s="15"/>
      <c r="P19" s="4"/>
      <c r="Q19" s="4"/>
      <c r="R19" s="4"/>
      <c r="S19" s="4"/>
      <c r="T19" s="4"/>
      <c r="U19" s="4"/>
    </row>
    <row r="20" spans="1:21" ht="22.5" customHeight="1" x14ac:dyDescent="0.35">
      <c r="A20" s="16" t="s">
        <v>25</v>
      </c>
      <c r="B20" s="37">
        <f>463.3+400</f>
        <v>863.3</v>
      </c>
      <c r="C20" s="37">
        <f>SUM(D20:P20)</f>
        <v>776.4</v>
      </c>
      <c r="D20" s="5"/>
      <c r="E20" s="5"/>
      <c r="F20" s="5"/>
      <c r="G20" s="5"/>
      <c r="H20" s="5">
        <v>376.4</v>
      </c>
      <c r="I20" s="5"/>
      <c r="J20" s="5"/>
      <c r="K20" s="5"/>
      <c r="L20" s="5"/>
      <c r="M20" s="5"/>
      <c r="N20" s="5">
        <v>400</v>
      </c>
      <c r="O20" s="2"/>
      <c r="P20" s="4"/>
      <c r="Q20" s="4"/>
      <c r="R20" s="4"/>
      <c r="S20" s="4"/>
      <c r="T20" s="4"/>
      <c r="U20" s="4"/>
    </row>
    <row r="21" spans="1:21" ht="31" x14ac:dyDescent="0.35">
      <c r="A21" s="8" t="s">
        <v>26</v>
      </c>
      <c r="B21" s="34">
        <v>390</v>
      </c>
      <c r="C21" s="34">
        <v>390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12">
        <v>390</v>
      </c>
      <c r="O21" s="2"/>
      <c r="P21" s="4"/>
      <c r="Q21" s="4"/>
      <c r="R21" s="4"/>
      <c r="S21" s="4"/>
      <c r="T21" s="4"/>
      <c r="U21" s="4"/>
    </row>
    <row r="22" spans="1:21" ht="21" customHeight="1" x14ac:dyDescent="0.3">
      <c r="A22" s="16" t="s">
        <v>27</v>
      </c>
      <c r="B22" s="44">
        <v>565.4</v>
      </c>
      <c r="C22" s="52">
        <f>D22+E22+F22+G22+H22+I22+J22+K22+L22+M22+N22+O22+P22+Q22+R22+S22</f>
        <v>525.1</v>
      </c>
      <c r="D22" s="20"/>
      <c r="E22" s="20"/>
      <c r="F22" s="20"/>
      <c r="G22" s="20"/>
      <c r="H22" s="20">
        <v>59.8</v>
      </c>
      <c r="I22" s="20"/>
      <c r="J22" s="20"/>
      <c r="K22" s="20"/>
      <c r="L22" s="20"/>
      <c r="M22" s="20"/>
      <c r="N22" s="39">
        <v>390</v>
      </c>
      <c r="O22" s="4"/>
      <c r="P22" s="4"/>
      <c r="Q22" s="4"/>
      <c r="R22" s="4"/>
      <c r="S22" s="5">
        <v>75.3</v>
      </c>
      <c r="T22" s="4"/>
      <c r="U22" s="4"/>
    </row>
    <row r="23" spans="1:21" ht="21" customHeight="1" x14ac:dyDescent="0.3">
      <c r="A23" s="16" t="s">
        <v>28</v>
      </c>
      <c r="B23" s="31">
        <f>2659.9-146.3</f>
        <v>2513.6</v>
      </c>
      <c r="C23" s="46">
        <f>H23+K23+N23</f>
        <v>2513.6</v>
      </c>
      <c r="D23" s="10"/>
      <c r="E23" s="10"/>
      <c r="F23" s="10"/>
      <c r="G23" s="10"/>
      <c r="H23" s="18">
        <v>731.6</v>
      </c>
      <c r="I23" s="18"/>
      <c r="J23" s="18"/>
      <c r="K23" s="18">
        <v>1582</v>
      </c>
      <c r="L23" s="18"/>
      <c r="M23" s="18"/>
      <c r="N23" s="18">
        <v>200</v>
      </c>
      <c r="O23" s="10"/>
      <c r="P23" s="17"/>
      <c r="Q23" s="4"/>
      <c r="R23" s="4"/>
      <c r="S23" s="4"/>
      <c r="T23" s="4"/>
      <c r="U23" s="4"/>
    </row>
    <row r="24" spans="1:21" ht="21" customHeight="1" x14ac:dyDescent="0.3">
      <c r="A24" s="8" t="s">
        <v>29</v>
      </c>
      <c r="B24" s="37">
        <v>648.79999999999995</v>
      </c>
      <c r="C24" s="37">
        <f>SUM(D24:P24)</f>
        <v>600.79999999999995</v>
      </c>
      <c r="D24" s="5"/>
      <c r="E24" s="5"/>
      <c r="F24" s="5"/>
      <c r="G24" s="5"/>
      <c r="H24" s="5">
        <v>210.8</v>
      </c>
      <c r="I24" s="5"/>
      <c r="J24" s="5"/>
      <c r="K24" s="5"/>
      <c r="L24" s="5"/>
      <c r="M24" s="5"/>
      <c r="N24" s="12">
        <v>390</v>
      </c>
      <c r="O24" s="5"/>
      <c r="P24" s="6"/>
      <c r="Q24" s="4"/>
      <c r="R24" s="4"/>
      <c r="S24" s="4"/>
      <c r="T24" s="4"/>
      <c r="U24" s="4"/>
    </row>
    <row r="25" spans="1:21" ht="21" customHeight="1" x14ac:dyDescent="0.35">
      <c r="A25" s="8" t="s">
        <v>30</v>
      </c>
      <c r="B25" s="45">
        <v>200</v>
      </c>
      <c r="C25" s="45">
        <v>200</v>
      </c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>
        <v>200</v>
      </c>
      <c r="O25" s="4"/>
      <c r="P25" s="4"/>
      <c r="Q25" s="4"/>
      <c r="R25" s="4"/>
      <c r="S25" s="4"/>
      <c r="T25" s="4"/>
      <c r="U25" s="4"/>
    </row>
    <row r="26" spans="1:21" ht="21" customHeight="1" x14ac:dyDescent="0.3">
      <c r="A26" s="16" t="s">
        <v>31</v>
      </c>
      <c r="B26" s="46">
        <v>200</v>
      </c>
      <c r="C26" s="46">
        <v>200</v>
      </c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>
        <v>200</v>
      </c>
      <c r="O26" s="4"/>
      <c r="P26" s="4"/>
      <c r="Q26" s="4"/>
      <c r="R26" s="4"/>
      <c r="S26" s="4"/>
      <c r="T26" s="4"/>
      <c r="U26" s="4"/>
    </row>
    <row r="27" spans="1:21" ht="21" customHeight="1" x14ac:dyDescent="0.35">
      <c r="A27" s="13" t="s">
        <v>32</v>
      </c>
      <c r="B27" s="46">
        <v>259</v>
      </c>
      <c r="C27" s="37">
        <v>237.1</v>
      </c>
      <c r="D27" s="5"/>
      <c r="E27" s="5"/>
      <c r="F27" s="5"/>
      <c r="G27" s="5"/>
      <c r="H27" s="5">
        <v>137.1</v>
      </c>
      <c r="I27" s="5"/>
      <c r="J27" s="5"/>
      <c r="K27" s="5"/>
      <c r="L27" s="5"/>
      <c r="M27" s="5"/>
      <c r="N27" s="12"/>
      <c r="O27" s="2"/>
      <c r="P27" s="12">
        <v>100</v>
      </c>
      <c r="Q27" s="2"/>
      <c r="R27" s="4"/>
      <c r="S27" s="4"/>
      <c r="T27" s="4"/>
      <c r="U27" s="4"/>
    </row>
    <row r="28" spans="1:21" ht="15.5" x14ac:dyDescent="0.35">
      <c r="A28" s="8" t="s">
        <v>33</v>
      </c>
      <c r="B28" s="45">
        <v>200</v>
      </c>
      <c r="C28" s="45">
        <v>200</v>
      </c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>
        <v>200</v>
      </c>
      <c r="O28" s="24"/>
      <c r="P28" s="24"/>
      <c r="Q28" s="2"/>
      <c r="R28" s="4"/>
      <c r="S28" s="4"/>
      <c r="T28" s="4"/>
      <c r="U28" s="4"/>
    </row>
    <row r="29" spans="1:21" ht="15.75" customHeight="1" x14ac:dyDescent="0.35">
      <c r="A29" s="8" t="s">
        <v>34</v>
      </c>
      <c r="B29" s="45">
        <v>390</v>
      </c>
      <c r="C29" s="45">
        <v>390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4">
        <v>390</v>
      </c>
      <c r="O29" s="2"/>
      <c r="P29" s="2"/>
      <c r="Q29" s="2"/>
      <c r="R29" s="4"/>
      <c r="S29" s="4"/>
      <c r="T29" s="4"/>
      <c r="U29" s="4"/>
    </row>
    <row r="30" spans="1:21" s="7" customFormat="1" ht="19.5" customHeight="1" x14ac:dyDescent="0.35">
      <c r="A30" s="16" t="s">
        <v>35</v>
      </c>
      <c r="B30" s="37">
        <v>3275.5</v>
      </c>
      <c r="C30" s="37">
        <v>2235.6999999999998</v>
      </c>
      <c r="D30" s="5"/>
      <c r="E30" s="5"/>
      <c r="F30" s="5"/>
      <c r="G30" s="5"/>
      <c r="H30" s="5"/>
      <c r="I30" s="5">
        <v>783.5</v>
      </c>
      <c r="J30" s="5">
        <v>983.2</v>
      </c>
      <c r="K30" s="12">
        <v>469</v>
      </c>
      <c r="L30" s="5"/>
      <c r="M30" s="5"/>
      <c r="N30" s="5"/>
      <c r="O30" s="5"/>
      <c r="P30" s="5"/>
      <c r="Q30" s="5"/>
      <c r="R30" s="6"/>
      <c r="S30" s="6"/>
      <c r="T30" s="6"/>
      <c r="U30" s="6"/>
    </row>
    <row r="31" spans="1:21" ht="15.75" customHeight="1" x14ac:dyDescent="0.35">
      <c r="A31" s="8" t="s">
        <v>36</v>
      </c>
      <c r="B31" s="34">
        <v>470</v>
      </c>
      <c r="C31" s="34">
        <f>D31+N31</f>
        <v>470</v>
      </c>
      <c r="D31" s="12">
        <v>80</v>
      </c>
      <c r="E31" s="12"/>
      <c r="F31" s="12"/>
      <c r="G31" s="12"/>
      <c r="H31" s="12"/>
      <c r="I31" s="12"/>
      <c r="J31" s="12"/>
      <c r="K31" s="12"/>
      <c r="L31" s="12"/>
      <c r="M31" s="12"/>
      <c r="N31" s="12">
        <v>390</v>
      </c>
      <c r="O31" s="2"/>
      <c r="P31" s="2"/>
      <c r="Q31" s="2"/>
      <c r="R31" s="4"/>
      <c r="S31" s="4"/>
      <c r="T31" s="4"/>
      <c r="U31" s="4"/>
    </row>
    <row r="32" spans="1:21" ht="19.5" customHeight="1" x14ac:dyDescent="0.35">
      <c r="A32" s="16" t="s">
        <v>37</v>
      </c>
      <c r="B32" s="47">
        <f>1301.4-352</f>
        <v>949.40000000000009</v>
      </c>
      <c r="C32" s="47">
        <f>SUM(D32:P32)</f>
        <v>652.5</v>
      </c>
      <c r="D32" s="21">
        <v>31.8</v>
      </c>
      <c r="E32" s="21"/>
      <c r="F32" s="21"/>
      <c r="G32" s="21"/>
      <c r="H32" s="21">
        <v>121.9</v>
      </c>
      <c r="I32" s="21"/>
      <c r="J32" s="21">
        <v>498.8</v>
      </c>
      <c r="K32" s="21"/>
      <c r="L32" s="21"/>
      <c r="M32" s="21"/>
      <c r="N32" s="21"/>
      <c r="O32" s="2"/>
      <c r="P32" s="2"/>
      <c r="Q32" s="2"/>
      <c r="R32" s="4"/>
      <c r="S32" s="4"/>
      <c r="T32" s="4"/>
      <c r="U32" s="4"/>
    </row>
    <row r="33" spans="1:21" ht="19.5" customHeight="1" x14ac:dyDescent="0.35">
      <c r="A33" s="13" t="s">
        <v>38</v>
      </c>
      <c r="B33" s="46">
        <v>200</v>
      </c>
      <c r="C33" s="46">
        <v>200</v>
      </c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8">
        <v>200</v>
      </c>
      <c r="O33" s="2"/>
      <c r="P33" s="2"/>
      <c r="Q33" s="2"/>
      <c r="R33" s="4"/>
      <c r="S33" s="4"/>
      <c r="T33" s="4"/>
      <c r="U33" s="4"/>
    </row>
    <row r="34" spans="1:21" ht="15.5" x14ac:dyDescent="0.3">
      <c r="A34" s="13" t="s">
        <v>39</v>
      </c>
      <c r="B34" s="42">
        <v>456.1</v>
      </c>
      <c r="C34" s="42">
        <v>430.1</v>
      </c>
      <c r="D34" s="19"/>
      <c r="E34" s="19"/>
      <c r="F34" s="19"/>
      <c r="G34" s="19"/>
      <c r="H34" s="19"/>
      <c r="I34" s="19"/>
      <c r="J34" s="19"/>
      <c r="K34" s="19">
        <v>130.1</v>
      </c>
      <c r="L34" s="19"/>
      <c r="M34" s="19"/>
      <c r="N34" s="39">
        <v>200</v>
      </c>
      <c r="O34" s="23"/>
      <c r="P34" s="18">
        <v>100</v>
      </c>
      <c r="Q34" s="4"/>
      <c r="R34" s="4"/>
      <c r="S34" s="4"/>
      <c r="T34" s="4"/>
      <c r="U34" s="4"/>
    </row>
    <row r="35" spans="1:21" ht="15.75" customHeight="1" x14ac:dyDescent="0.35">
      <c r="A35" s="9" t="s">
        <v>40</v>
      </c>
      <c r="B35" s="45">
        <v>50</v>
      </c>
      <c r="C35" s="45">
        <v>50</v>
      </c>
      <c r="D35" s="24">
        <v>50</v>
      </c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4"/>
      <c r="P35" s="4"/>
      <c r="Q35" s="4"/>
      <c r="R35" s="4"/>
      <c r="S35" s="4"/>
      <c r="T35" s="4"/>
      <c r="U35" s="4"/>
    </row>
    <row r="36" spans="1:21" ht="15.5" x14ac:dyDescent="0.35">
      <c r="A36" s="8" t="s">
        <v>41</v>
      </c>
      <c r="B36" s="48">
        <v>306.5</v>
      </c>
      <c r="C36" s="45">
        <v>271</v>
      </c>
      <c r="D36" s="22"/>
      <c r="E36" s="22"/>
      <c r="F36" s="22"/>
      <c r="G36" s="22"/>
      <c r="H36" s="12"/>
      <c r="I36" s="12">
        <v>55</v>
      </c>
      <c r="J36" s="12"/>
      <c r="K36" s="12"/>
      <c r="L36" s="12"/>
      <c r="M36" s="12"/>
      <c r="N36" s="12">
        <v>200</v>
      </c>
      <c r="O36" s="12"/>
      <c r="P36" s="12"/>
      <c r="Q36" s="12">
        <v>16</v>
      </c>
      <c r="R36" s="4"/>
      <c r="S36" s="4"/>
      <c r="T36" s="4"/>
      <c r="U36" s="4"/>
    </row>
    <row r="37" spans="1:21" ht="15.5" x14ac:dyDescent="0.35">
      <c r="A37" s="8" t="s">
        <v>42</v>
      </c>
      <c r="B37" s="45">
        <v>200</v>
      </c>
      <c r="C37" s="45">
        <v>200</v>
      </c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4">
        <v>200</v>
      </c>
      <c r="O37" s="4"/>
      <c r="P37" s="4"/>
      <c r="Q37" s="4"/>
      <c r="R37" s="4"/>
      <c r="S37" s="4"/>
      <c r="T37" s="4"/>
      <c r="U37" s="4"/>
    </row>
    <row r="38" spans="1:21" ht="20.25" customHeight="1" x14ac:dyDescent="0.3">
      <c r="A38" s="13" t="s">
        <v>43</v>
      </c>
      <c r="B38" s="31">
        <v>1426.8</v>
      </c>
      <c r="C38" s="31">
        <v>1426.8</v>
      </c>
      <c r="D38" s="10"/>
      <c r="E38" s="10"/>
      <c r="F38" s="10"/>
      <c r="G38" s="10"/>
      <c r="H38" s="18">
        <v>20</v>
      </c>
      <c r="I38" s="18">
        <v>19.600000000000001</v>
      </c>
      <c r="J38" s="18">
        <v>748.9</v>
      </c>
      <c r="K38" s="18">
        <v>235.3</v>
      </c>
      <c r="L38" s="18"/>
      <c r="M38" s="18">
        <v>43</v>
      </c>
      <c r="N38" s="18">
        <v>360</v>
      </c>
      <c r="O38" s="4"/>
      <c r="P38" s="4"/>
      <c r="Q38" s="4"/>
      <c r="R38" s="4"/>
      <c r="S38" s="4"/>
      <c r="T38" s="4"/>
      <c r="U38" s="4"/>
    </row>
    <row r="39" spans="1:21" ht="15.5" x14ac:dyDescent="0.35">
      <c r="A39" s="8" t="s">
        <v>44</v>
      </c>
      <c r="B39" s="48">
        <v>2537.1</v>
      </c>
      <c r="C39" s="48">
        <v>1784.9</v>
      </c>
      <c r="D39" s="22"/>
      <c r="E39" s="22"/>
      <c r="F39" s="22"/>
      <c r="G39" s="22"/>
      <c r="H39" s="24">
        <v>1436.9</v>
      </c>
      <c r="I39" s="24"/>
      <c r="J39" s="24"/>
      <c r="K39" s="24"/>
      <c r="L39" s="24"/>
      <c r="M39" s="24"/>
      <c r="N39" s="24">
        <v>348</v>
      </c>
      <c r="O39" s="22"/>
      <c r="P39" s="4"/>
      <c r="Q39" s="4"/>
      <c r="R39" s="4"/>
      <c r="S39" s="4"/>
      <c r="T39" s="4"/>
      <c r="U39" s="4"/>
    </row>
    <row r="40" spans="1:21" ht="15.75" customHeight="1" x14ac:dyDescent="0.35">
      <c r="A40" s="13" t="s">
        <v>45</v>
      </c>
      <c r="B40" s="49">
        <v>228.5</v>
      </c>
      <c r="C40" s="53">
        <v>200</v>
      </c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40">
        <v>200</v>
      </c>
      <c r="O40" s="38"/>
      <c r="P40" s="4"/>
      <c r="Q40" s="4"/>
      <c r="R40" s="4"/>
      <c r="S40" s="4"/>
      <c r="T40" s="4"/>
      <c r="U40" s="4"/>
    </row>
    <row r="41" spans="1:21" ht="15.5" x14ac:dyDescent="0.3">
      <c r="A41" s="8" t="s">
        <v>46</v>
      </c>
      <c r="B41" s="34">
        <v>200</v>
      </c>
      <c r="C41" s="34">
        <v>200</v>
      </c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>
        <v>200</v>
      </c>
      <c r="O41" s="4"/>
      <c r="P41" s="4"/>
      <c r="Q41" s="4"/>
      <c r="R41" s="4"/>
      <c r="S41" s="4"/>
      <c r="T41" s="4"/>
      <c r="U41" s="4"/>
    </row>
    <row r="42" spans="1:21" ht="17.25" customHeight="1" x14ac:dyDescent="0.3">
      <c r="A42" s="16" t="s">
        <v>47</v>
      </c>
      <c r="B42" s="50">
        <f>98.1+200+2+400</f>
        <v>700.1</v>
      </c>
      <c r="C42" s="54">
        <f>D42+E42+F42+G42+H42+I42+J42+K42+L42+M42+N42+O42+P42+R42</f>
        <v>660.2</v>
      </c>
      <c r="D42" s="27">
        <v>98.1</v>
      </c>
      <c r="E42" s="27"/>
      <c r="F42" s="27"/>
      <c r="G42" s="27"/>
      <c r="H42" s="27"/>
      <c r="I42" s="27"/>
      <c r="J42" s="27"/>
      <c r="K42" s="27"/>
      <c r="L42" s="27"/>
      <c r="M42" s="27"/>
      <c r="N42" s="27">
        <v>200</v>
      </c>
      <c r="O42" s="10"/>
      <c r="P42" s="10"/>
      <c r="Q42" s="10"/>
      <c r="R42" s="10">
        <v>362.1</v>
      </c>
      <c r="S42" s="4"/>
      <c r="T42" s="4"/>
      <c r="U42" s="4"/>
    </row>
    <row r="43" spans="1:21" ht="18" customHeight="1" x14ac:dyDescent="0.3">
      <c r="A43" s="8" t="s">
        <v>48</v>
      </c>
      <c r="B43" s="34">
        <v>200</v>
      </c>
      <c r="C43" s="34">
        <v>200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12">
        <v>200</v>
      </c>
      <c r="O43" s="4"/>
      <c r="P43" s="4"/>
      <c r="Q43" s="4"/>
      <c r="R43" s="4"/>
      <c r="S43" s="4"/>
      <c r="T43" s="4"/>
      <c r="U43" s="4"/>
    </row>
    <row r="44" spans="1:21" ht="15.5" x14ac:dyDescent="0.3">
      <c r="A44" s="13" t="s">
        <v>49</v>
      </c>
      <c r="B44" s="37">
        <v>346.9</v>
      </c>
      <c r="C44" s="37">
        <v>230.7</v>
      </c>
      <c r="D44" s="5"/>
      <c r="E44" s="5"/>
      <c r="F44" s="5"/>
      <c r="G44" s="5"/>
      <c r="H44" s="5">
        <v>73.8</v>
      </c>
      <c r="I44" s="5"/>
      <c r="J44" s="5"/>
      <c r="K44" s="5"/>
      <c r="L44" s="5"/>
      <c r="M44" s="5">
        <v>156.9</v>
      </c>
      <c r="N44" s="5"/>
      <c r="O44" s="4"/>
      <c r="P44" s="4"/>
      <c r="Q44" s="4"/>
      <c r="R44" s="4"/>
      <c r="S44" s="4"/>
      <c r="T44" s="4"/>
      <c r="U44" s="4"/>
    </row>
    <row r="45" spans="1:21" ht="15.5" x14ac:dyDescent="0.3">
      <c r="A45" s="41" t="s">
        <v>50</v>
      </c>
      <c r="B45" s="37">
        <v>42721.7</v>
      </c>
      <c r="C45" s="55">
        <f>D45+E45+F45+G45+H45+I45+J45+K45+L45+M45+N45+O45+U45</f>
        <v>27660.1</v>
      </c>
      <c r="D45" s="12"/>
      <c r="E45" s="12"/>
      <c r="F45" s="12">
        <v>1059</v>
      </c>
      <c r="G45" s="12"/>
      <c r="H45" s="12">
        <v>1065.8</v>
      </c>
      <c r="I45" s="12"/>
      <c r="J45" s="12"/>
      <c r="K45" s="12"/>
      <c r="L45" s="12">
        <v>25422.7</v>
      </c>
      <c r="M45" s="12"/>
      <c r="N45" s="12"/>
      <c r="O45" s="4"/>
      <c r="P45" s="4"/>
      <c r="Q45" s="4"/>
      <c r="R45" s="4"/>
      <c r="S45" s="4"/>
      <c r="T45" s="4"/>
      <c r="U45" s="5">
        <v>112.6</v>
      </c>
    </row>
    <row r="46" spans="1:21" ht="15.5" x14ac:dyDescent="0.3">
      <c r="A46" s="13" t="s">
        <v>51</v>
      </c>
      <c r="B46" s="43">
        <v>200</v>
      </c>
      <c r="C46" s="43">
        <v>200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>
        <v>200</v>
      </c>
      <c r="O46" s="4"/>
      <c r="P46" s="4"/>
      <c r="Q46" s="4"/>
      <c r="R46" s="4"/>
      <c r="S46" s="4"/>
      <c r="T46" s="4"/>
      <c r="U46" s="4"/>
    </row>
    <row r="47" spans="1:21" ht="31" x14ac:dyDescent="0.35">
      <c r="A47" s="28" t="s">
        <v>56</v>
      </c>
      <c r="B47" s="51">
        <v>89.2</v>
      </c>
      <c r="C47" s="46">
        <v>89.2</v>
      </c>
      <c r="D47" s="18">
        <v>65.2</v>
      </c>
      <c r="E47" s="18">
        <v>4.8</v>
      </c>
      <c r="F47" s="18">
        <v>19.2</v>
      </c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35"/>
      <c r="U47" s="4"/>
    </row>
    <row r="48" spans="1:21" ht="31" x14ac:dyDescent="0.35">
      <c r="A48" s="28" t="s">
        <v>57</v>
      </c>
      <c r="B48" s="34">
        <f>1970+450+436</f>
        <v>2856</v>
      </c>
      <c r="C48" s="34">
        <v>1825.9</v>
      </c>
      <c r="D48" s="12">
        <v>1825.9</v>
      </c>
      <c r="E48" s="12"/>
      <c r="F48" s="12"/>
      <c r="G48" s="1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4"/>
      <c r="U48" s="4"/>
    </row>
    <row r="49" spans="1:21" ht="34.5" customHeight="1" x14ac:dyDescent="0.35">
      <c r="A49" s="36" t="s">
        <v>61</v>
      </c>
      <c r="B49" s="34">
        <v>10000</v>
      </c>
      <c r="C49" s="56">
        <v>6111.9</v>
      </c>
      <c r="D49" s="12">
        <v>0</v>
      </c>
      <c r="E49" s="12"/>
      <c r="F49" s="12"/>
      <c r="G49" s="12"/>
      <c r="H49" s="2"/>
      <c r="I49" s="2"/>
      <c r="J49" s="2"/>
      <c r="K49" s="2"/>
      <c r="L49" s="2">
        <v>6111.9</v>
      </c>
      <c r="M49" s="2"/>
      <c r="N49" s="2"/>
      <c r="O49" s="2"/>
      <c r="P49" s="2"/>
      <c r="Q49" s="2"/>
      <c r="R49" s="2"/>
      <c r="S49" s="2"/>
      <c r="T49" s="4"/>
      <c r="U49" s="4"/>
    </row>
    <row r="50" spans="1:21" ht="38.25" customHeight="1" x14ac:dyDescent="0.3">
      <c r="A50" s="30" t="s">
        <v>58</v>
      </c>
      <c r="B50" s="34">
        <v>413.6</v>
      </c>
      <c r="C50" s="34">
        <v>413.6</v>
      </c>
      <c r="D50" s="12">
        <v>200</v>
      </c>
      <c r="E50" s="12"/>
      <c r="F50" s="12">
        <v>98.8</v>
      </c>
      <c r="G50" s="12"/>
      <c r="H50" s="12"/>
      <c r="I50" s="12">
        <v>15.8</v>
      </c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>
        <v>99</v>
      </c>
      <c r="U50" s="4"/>
    </row>
    <row r="51" spans="1:21" s="33" customFormat="1" ht="26.25" customHeight="1" x14ac:dyDescent="0.35">
      <c r="A51" s="31" t="s">
        <v>59</v>
      </c>
      <c r="B51" s="34">
        <f>SUM(B10:B50)</f>
        <v>77452.800000000003</v>
      </c>
      <c r="C51" s="32">
        <f t="shared" ref="C51:S51" si="0">SUM(C10:C50)</f>
        <v>54649.299999999996</v>
      </c>
      <c r="D51" s="34">
        <f t="shared" si="0"/>
        <v>2372.8000000000002</v>
      </c>
      <c r="E51" s="34">
        <f t="shared" si="0"/>
        <v>4.8</v>
      </c>
      <c r="F51" s="34">
        <f t="shared" si="0"/>
        <v>1177</v>
      </c>
      <c r="G51" s="34">
        <f t="shared" si="0"/>
        <v>15.2</v>
      </c>
      <c r="H51" s="34">
        <f t="shared" si="0"/>
        <v>4623.9000000000005</v>
      </c>
      <c r="I51" s="34">
        <f t="shared" si="0"/>
        <v>873.9</v>
      </c>
      <c r="J51" s="34">
        <f t="shared" si="0"/>
        <v>3220.9</v>
      </c>
      <c r="K51" s="34">
        <f t="shared" si="0"/>
        <v>2416.4</v>
      </c>
      <c r="L51" s="34">
        <f t="shared" si="0"/>
        <v>31534.6</v>
      </c>
      <c r="M51" s="34">
        <f t="shared" si="0"/>
        <v>646.79999999999995</v>
      </c>
      <c r="N51" s="34">
        <f t="shared" si="0"/>
        <v>6848</v>
      </c>
      <c r="O51" s="34">
        <f t="shared" si="0"/>
        <v>50</v>
      </c>
      <c r="P51" s="34">
        <f t="shared" si="0"/>
        <v>200</v>
      </c>
      <c r="Q51" s="34">
        <f t="shared" si="0"/>
        <v>16</v>
      </c>
      <c r="R51" s="34">
        <f t="shared" si="0"/>
        <v>362.1</v>
      </c>
      <c r="S51" s="34">
        <f t="shared" si="0"/>
        <v>75.3</v>
      </c>
      <c r="T51" s="34">
        <v>99</v>
      </c>
      <c r="U51" s="37">
        <v>112.6</v>
      </c>
    </row>
    <row r="52" spans="1:21" ht="15.5" x14ac:dyDescent="0.35">
      <c r="A52" s="29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21" ht="15.5" x14ac:dyDescent="0.35">
      <c r="A53" s="29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21" ht="15.5" x14ac:dyDescent="0.35">
      <c r="A54" s="29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21" ht="15.5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21" ht="15.5" x14ac:dyDescent="0.3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</sheetData>
  <mergeCells count="23">
    <mergeCell ref="A2:N3"/>
    <mergeCell ref="A5:A8"/>
    <mergeCell ref="B5:B8"/>
    <mergeCell ref="C5:C8"/>
    <mergeCell ref="D5:U5"/>
    <mergeCell ref="D6:D8"/>
    <mergeCell ref="E6:E8"/>
    <mergeCell ref="F6:F8"/>
    <mergeCell ref="G6:G8"/>
    <mergeCell ref="H6:H8"/>
    <mergeCell ref="I6:I8"/>
    <mergeCell ref="J6:J8"/>
    <mergeCell ref="K6:K8"/>
    <mergeCell ref="O6:O8"/>
    <mergeCell ref="P6:P8"/>
    <mergeCell ref="Q6:Q8"/>
    <mergeCell ref="L6:L8"/>
    <mergeCell ref="N6:N8"/>
    <mergeCell ref="T6:T8"/>
    <mergeCell ref="U6:U8"/>
    <mergeCell ref="M6:M8"/>
    <mergeCell ref="R6:R8"/>
    <mergeCell ref="S6:S8"/>
  </mergeCells>
  <pageMargins left="0.31496062992125984" right="0.31496062992125984" top="0.74803149606299213" bottom="0.74803149606299213" header="0.31496062992125984" footer="0.31496062992125984"/>
  <pageSetup paperSize="9" scale="5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2025-12-05T14:41:14Z</dcterms:modified>
</cp:coreProperties>
</file>