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F54" lockStructure="1"/>
  <bookViews>
    <workbookView xWindow="240" yWindow="285" windowWidth="15480" windowHeight="9210" tabRatio="842" activeTab="1"/>
  </bookViews>
  <sheets>
    <sheet name="Контроль" sheetId="4" r:id="rId1"/>
    <sheet name="Додаток2_Бюджетний_запит" sheetId="2" r:id="rId2"/>
    <sheet name="Додаток3_Розрахунки" sheetId="5" r:id="rId3"/>
    <sheet name="Додаток3-А_обладн" sheetId="6" r:id="rId4"/>
    <sheet name="Додаток3-Б_буд" sheetId="7" r:id="rId5"/>
    <sheet name="Додаток3-В_капітальні" sheetId="8" r:id="rId6"/>
  </sheets>
  <definedNames>
    <definedName name="_xlnm.Print_Area" localSheetId="3">'Додаток3-А_обладн'!$A$1:$U$37</definedName>
    <definedName name="_xlnm.Print_Area" localSheetId="4">'Додаток3-Б_буд'!$A$1:$T$32</definedName>
    <definedName name="_xlnm.Print_Area" localSheetId="5">'Додаток3-В_капітальні'!$A$1:$G$17</definedName>
  </definedNames>
  <calcPr calcId="145621" fullPrecision="0"/>
</workbook>
</file>

<file path=xl/calcChain.xml><?xml version="1.0" encoding="utf-8"?>
<calcChain xmlns="http://schemas.openxmlformats.org/spreadsheetml/2006/main">
  <c r="E41" i="5" l="1"/>
  <c r="D41" i="5"/>
  <c r="F48" i="5" l="1"/>
  <c r="F50" i="5"/>
  <c r="B9" i="8"/>
  <c r="V7" i="7"/>
  <c r="B7" i="7"/>
  <c r="V7" i="6"/>
  <c r="B7" i="6"/>
  <c r="N445" i="2"/>
  <c r="N510" i="2"/>
  <c r="B510" i="2"/>
  <c r="N508" i="2"/>
  <c r="B508" i="2"/>
  <c r="N498" i="2"/>
  <c r="J498" i="2"/>
  <c r="N497" i="2"/>
  <c r="J497" i="2"/>
  <c r="N496" i="2"/>
  <c r="J496" i="2"/>
  <c r="J489" i="2"/>
  <c r="J506" i="2"/>
  <c r="H489" i="2"/>
  <c r="H506" i="2"/>
  <c r="I488" i="2"/>
  <c r="G488" i="2"/>
  <c r="I487" i="2"/>
  <c r="G487" i="2"/>
  <c r="I486" i="2"/>
  <c r="G486" i="2"/>
  <c r="I485" i="2"/>
  <c r="G485" i="2"/>
  <c r="I484" i="2"/>
  <c r="G484" i="2"/>
  <c r="I483" i="2"/>
  <c r="G483" i="2"/>
  <c r="I482" i="2"/>
  <c r="G482" i="2"/>
  <c r="I481" i="2"/>
  <c r="G481" i="2"/>
  <c r="I480" i="2"/>
  <c r="G480" i="2"/>
  <c r="I479" i="2"/>
  <c r="G479" i="2"/>
  <c r="I478" i="2"/>
  <c r="G478" i="2"/>
  <c r="I477" i="2"/>
  <c r="G477" i="2"/>
  <c r="I476" i="2"/>
  <c r="G476" i="2"/>
  <c r="I475" i="2"/>
  <c r="G475" i="2"/>
  <c r="I474" i="2"/>
  <c r="G474" i="2"/>
  <c r="I473" i="2"/>
  <c r="G473" i="2"/>
  <c r="I472" i="2"/>
  <c r="G472" i="2"/>
  <c r="I471" i="2"/>
  <c r="G471" i="2"/>
  <c r="I470" i="2"/>
  <c r="G470" i="2"/>
  <c r="I469" i="2"/>
  <c r="G469" i="2"/>
  <c r="I468" i="2"/>
  <c r="G468" i="2"/>
  <c r="I467" i="2"/>
  <c r="G467" i="2"/>
  <c r="I466" i="2"/>
  <c r="G466" i="2"/>
  <c r="I465" i="2"/>
  <c r="G465" i="2"/>
  <c r="I464" i="2"/>
  <c r="G464" i="2"/>
  <c r="I463" i="2"/>
  <c r="G463" i="2"/>
  <c r="J461" i="2"/>
  <c r="H461" i="2"/>
  <c r="N446" i="2"/>
  <c r="N444" i="2"/>
  <c r="J437" i="2"/>
  <c r="J454" i="2" s="1"/>
  <c r="I436" i="2"/>
  <c r="H436" i="2"/>
  <c r="G436" i="2"/>
  <c r="I435" i="2"/>
  <c r="H435" i="2"/>
  <c r="G435" i="2"/>
  <c r="I434" i="2"/>
  <c r="H434" i="2"/>
  <c r="G434" i="2"/>
  <c r="I433" i="2"/>
  <c r="H433" i="2"/>
  <c r="G433" i="2"/>
  <c r="I432" i="2"/>
  <c r="H432" i="2"/>
  <c r="G432" i="2"/>
  <c r="I431" i="2"/>
  <c r="H431" i="2"/>
  <c r="G431" i="2"/>
  <c r="I430" i="2"/>
  <c r="H430" i="2"/>
  <c r="G430" i="2"/>
  <c r="I429" i="2"/>
  <c r="H429" i="2"/>
  <c r="G429" i="2"/>
  <c r="I428" i="2"/>
  <c r="H428" i="2"/>
  <c r="G428" i="2"/>
  <c r="I427" i="2"/>
  <c r="H427" i="2"/>
  <c r="G427" i="2"/>
  <c r="I426" i="2"/>
  <c r="H426" i="2"/>
  <c r="G426" i="2"/>
  <c r="I425" i="2"/>
  <c r="H425" i="2"/>
  <c r="G425" i="2"/>
  <c r="I424" i="2"/>
  <c r="H424" i="2"/>
  <c r="G424" i="2"/>
  <c r="I423" i="2"/>
  <c r="H423" i="2"/>
  <c r="G423" i="2"/>
  <c r="I422" i="2"/>
  <c r="H422" i="2"/>
  <c r="G422" i="2"/>
  <c r="I421" i="2"/>
  <c r="H421" i="2"/>
  <c r="G421" i="2"/>
  <c r="I420" i="2"/>
  <c r="H420" i="2"/>
  <c r="G420" i="2"/>
  <c r="I419" i="2"/>
  <c r="H419" i="2"/>
  <c r="G419" i="2"/>
  <c r="I418" i="2"/>
  <c r="H418" i="2"/>
  <c r="G418" i="2"/>
  <c r="I417" i="2"/>
  <c r="H417" i="2"/>
  <c r="G417" i="2"/>
  <c r="I416" i="2"/>
  <c r="H416" i="2"/>
  <c r="G416" i="2"/>
  <c r="I415" i="2"/>
  <c r="H415" i="2"/>
  <c r="G415" i="2"/>
  <c r="I414" i="2"/>
  <c r="H414" i="2"/>
  <c r="G414" i="2"/>
  <c r="I413" i="2"/>
  <c r="H413" i="2"/>
  <c r="G413" i="2"/>
  <c r="I412" i="2"/>
  <c r="H412" i="2"/>
  <c r="G412" i="2"/>
  <c r="I411" i="2"/>
  <c r="H411" i="2"/>
  <c r="G411" i="2"/>
  <c r="J409" i="2"/>
  <c r="P399" i="2"/>
  <c r="B399" i="2"/>
  <c r="N393" i="2"/>
  <c r="B393" i="2"/>
  <c r="N391" i="2"/>
  <c r="B391" i="2"/>
  <c r="M377" i="2"/>
  <c r="K375" i="2"/>
  <c r="M375" i="2"/>
  <c r="I375" i="2"/>
  <c r="K374" i="2"/>
  <c r="M374" i="2" s="1"/>
  <c r="F21" i="4" s="1"/>
  <c r="K373" i="2"/>
  <c r="M373" i="2"/>
  <c r="M372" i="2"/>
  <c r="K366" i="2"/>
  <c r="J366" i="2"/>
  <c r="I366" i="2"/>
  <c r="H365" i="2"/>
  <c r="G365" i="2"/>
  <c r="H364" i="2"/>
  <c r="G364" i="2"/>
  <c r="H363" i="2"/>
  <c r="G363" i="2"/>
  <c r="H362" i="2"/>
  <c r="G362" i="2"/>
  <c r="H361" i="2"/>
  <c r="G361" i="2"/>
  <c r="H360" i="2"/>
  <c r="G360" i="2"/>
  <c r="H359" i="2"/>
  <c r="G359" i="2"/>
  <c r="H358" i="2"/>
  <c r="G358" i="2"/>
  <c r="H357" i="2"/>
  <c r="G357" i="2"/>
  <c r="H356" i="2"/>
  <c r="G356" i="2"/>
  <c r="H355" i="2"/>
  <c r="G355" i="2"/>
  <c r="H354" i="2"/>
  <c r="G354" i="2"/>
  <c r="H353" i="2"/>
  <c r="G353" i="2"/>
  <c r="H352" i="2"/>
  <c r="G352" i="2"/>
  <c r="H351" i="2"/>
  <c r="G351" i="2"/>
  <c r="H350" i="2"/>
  <c r="G350" i="2"/>
  <c r="H349" i="2"/>
  <c r="G349" i="2"/>
  <c r="H348" i="2"/>
  <c r="G348" i="2"/>
  <c r="H347" i="2"/>
  <c r="G347" i="2"/>
  <c r="H346" i="2"/>
  <c r="G346" i="2"/>
  <c r="H345" i="2"/>
  <c r="G345" i="2"/>
  <c r="H344" i="2"/>
  <c r="G344" i="2"/>
  <c r="H343" i="2"/>
  <c r="G343" i="2"/>
  <c r="H342" i="2"/>
  <c r="G342" i="2"/>
  <c r="H341" i="2"/>
  <c r="G341" i="2"/>
  <c r="H340" i="2"/>
  <c r="G340" i="2"/>
  <c r="G339" i="2"/>
  <c r="P333" i="2"/>
  <c r="O333" i="2"/>
  <c r="K333" i="2"/>
  <c r="J333" i="2"/>
  <c r="Q332" i="2"/>
  <c r="M332" i="2"/>
  <c r="L332" i="2"/>
  <c r="I332" i="2"/>
  <c r="N332" i="2"/>
  <c r="H332" i="2"/>
  <c r="N331" i="2"/>
  <c r="M331" i="2"/>
  <c r="Q331" i="2"/>
  <c r="I331" i="2"/>
  <c r="H331" i="2"/>
  <c r="L331" i="2"/>
  <c r="Q330" i="2"/>
  <c r="M330" i="2"/>
  <c r="L330" i="2"/>
  <c r="I330" i="2"/>
  <c r="N330" i="2"/>
  <c r="H330" i="2"/>
  <c r="N329" i="2"/>
  <c r="M329" i="2"/>
  <c r="Q329" i="2"/>
  <c r="I329" i="2"/>
  <c r="H329" i="2"/>
  <c r="L329" i="2"/>
  <c r="Q328" i="2"/>
  <c r="M328" i="2"/>
  <c r="L328" i="2"/>
  <c r="I328" i="2"/>
  <c r="N328" i="2"/>
  <c r="H328" i="2"/>
  <c r="N327" i="2"/>
  <c r="M327" i="2"/>
  <c r="Q327" i="2"/>
  <c r="I327" i="2"/>
  <c r="H327" i="2"/>
  <c r="L327" i="2"/>
  <c r="Q326" i="2"/>
  <c r="M326" i="2"/>
  <c r="L326" i="2"/>
  <c r="I326" i="2"/>
  <c r="N326" i="2"/>
  <c r="H326" i="2"/>
  <c r="N325" i="2"/>
  <c r="M325" i="2"/>
  <c r="Q325" i="2"/>
  <c r="I325" i="2"/>
  <c r="H325" i="2"/>
  <c r="L325" i="2"/>
  <c r="Q324" i="2"/>
  <c r="M324" i="2"/>
  <c r="L324" i="2"/>
  <c r="I324" i="2"/>
  <c r="N324" i="2"/>
  <c r="H324" i="2"/>
  <c r="N323" i="2"/>
  <c r="M323" i="2"/>
  <c r="Q323" i="2"/>
  <c r="I323" i="2"/>
  <c r="H323" i="2"/>
  <c r="L323" i="2"/>
  <c r="M322" i="2"/>
  <c r="Q322" i="2" s="1"/>
  <c r="L322" i="2"/>
  <c r="I322" i="2"/>
  <c r="N322" i="2"/>
  <c r="H322" i="2"/>
  <c r="N321" i="2"/>
  <c r="M321" i="2"/>
  <c r="Q321" i="2"/>
  <c r="I321" i="2"/>
  <c r="H321" i="2"/>
  <c r="L321" i="2"/>
  <c r="Q320" i="2"/>
  <c r="M320" i="2"/>
  <c r="L320" i="2"/>
  <c r="I320" i="2"/>
  <c r="N320" i="2"/>
  <c r="H320" i="2"/>
  <c r="N319" i="2"/>
  <c r="M319" i="2"/>
  <c r="Q319" i="2"/>
  <c r="I319" i="2"/>
  <c r="H319" i="2"/>
  <c r="L319" i="2"/>
  <c r="Q318" i="2"/>
  <c r="M318" i="2"/>
  <c r="L318" i="2"/>
  <c r="I318" i="2"/>
  <c r="N318" i="2"/>
  <c r="H318" i="2"/>
  <c r="N317" i="2"/>
  <c r="M317" i="2"/>
  <c r="Q317" i="2"/>
  <c r="I317" i="2"/>
  <c r="H317" i="2"/>
  <c r="L317" i="2"/>
  <c r="M316" i="2"/>
  <c r="Q316" i="2"/>
  <c r="I316" i="2"/>
  <c r="N316" i="2"/>
  <c r="H316" i="2"/>
  <c r="L316" i="2"/>
  <c r="N315" i="2"/>
  <c r="M315" i="2"/>
  <c r="Q315" i="2"/>
  <c r="I315" i="2"/>
  <c r="H315" i="2"/>
  <c r="L315" i="2"/>
  <c r="M314" i="2"/>
  <c r="Q314" i="2"/>
  <c r="I314" i="2"/>
  <c r="N314" i="2"/>
  <c r="H314" i="2"/>
  <c r="L314" i="2"/>
  <c r="N313" i="2"/>
  <c r="M313" i="2"/>
  <c r="Q313" i="2"/>
  <c r="I313" i="2"/>
  <c r="H313" i="2"/>
  <c r="L313" i="2"/>
  <c r="M312" i="2"/>
  <c r="Q312" i="2"/>
  <c r="I312" i="2"/>
  <c r="N312" i="2"/>
  <c r="H312" i="2"/>
  <c r="L312" i="2"/>
  <c r="N311" i="2"/>
  <c r="M311" i="2"/>
  <c r="Q311" i="2"/>
  <c r="I311" i="2"/>
  <c r="H311" i="2"/>
  <c r="L311" i="2"/>
  <c r="Q310" i="2"/>
  <c r="M310" i="2"/>
  <c r="L310" i="2"/>
  <c r="I310" i="2"/>
  <c r="N310" i="2"/>
  <c r="H310" i="2"/>
  <c r="N309" i="2"/>
  <c r="M309" i="2"/>
  <c r="Q309" i="2"/>
  <c r="I309" i="2"/>
  <c r="H309" i="2"/>
  <c r="L309" i="2"/>
  <c r="M308" i="2"/>
  <c r="Q308" i="2"/>
  <c r="I308" i="2"/>
  <c r="N308" i="2"/>
  <c r="H308" i="2"/>
  <c r="L308" i="2"/>
  <c r="N307" i="2"/>
  <c r="M307" i="2"/>
  <c r="Q307" i="2"/>
  <c r="I307" i="2"/>
  <c r="H307" i="2"/>
  <c r="L307" i="2"/>
  <c r="I306" i="2"/>
  <c r="O298" i="2"/>
  <c r="N298" i="2"/>
  <c r="L298" i="2"/>
  <c r="K298" i="2"/>
  <c r="I298" i="2"/>
  <c r="P297" i="2"/>
  <c r="M297" i="2"/>
  <c r="J297" i="2"/>
  <c r="P296" i="2"/>
  <c r="M296" i="2"/>
  <c r="J296" i="2"/>
  <c r="P295" i="2"/>
  <c r="M295" i="2"/>
  <c r="J295" i="2"/>
  <c r="P294" i="2"/>
  <c r="M294" i="2"/>
  <c r="J294" i="2"/>
  <c r="P293" i="2"/>
  <c r="M293" i="2"/>
  <c r="J293" i="2"/>
  <c r="P292" i="2"/>
  <c r="M292" i="2"/>
  <c r="J292" i="2"/>
  <c r="P291" i="2"/>
  <c r="M291" i="2"/>
  <c r="J291" i="2"/>
  <c r="P290" i="2"/>
  <c r="M290" i="2"/>
  <c r="J290" i="2"/>
  <c r="P289" i="2"/>
  <c r="M289" i="2"/>
  <c r="J289" i="2"/>
  <c r="P288" i="2"/>
  <c r="M288" i="2"/>
  <c r="J288" i="2"/>
  <c r="M287" i="2"/>
  <c r="J287" i="2"/>
  <c r="P287" i="2"/>
  <c r="M286" i="2"/>
  <c r="J286" i="2"/>
  <c r="P286" i="2"/>
  <c r="M285" i="2"/>
  <c r="J285" i="2"/>
  <c r="P285" i="2"/>
  <c r="M284" i="2"/>
  <c r="J284" i="2"/>
  <c r="P284" i="2"/>
  <c r="M283" i="2"/>
  <c r="J283" i="2"/>
  <c r="P283" i="2"/>
  <c r="P282" i="2"/>
  <c r="M282" i="2"/>
  <c r="J282" i="2"/>
  <c r="M281" i="2"/>
  <c r="J281" i="2"/>
  <c r="P281" i="2"/>
  <c r="M280" i="2"/>
  <c r="J280" i="2"/>
  <c r="P280" i="2"/>
  <c r="M279" i="2"/>
  <c r="J279" i="2"/>
  <c r="P279" i="2"/>
  <c r="M278" i="2"/>
  <c r="J278" i="2"/>
  <c r="P278" i="2"/>
  <c r="M277" i="2"/>
  <c r="J277" i="2"/>
  <c r="P277" i="2"/>
  <c r="M276" i="2"/>
  <c r="J276" i="2"/>
  <c r="M275" i="2"/>
  <c r="M298" i="2"/>
  <c r="J275" i="2"/>
  <c r="P275" i="2"/>
  <c r="P274" i="2"/>
  <c r="M274" i="2"/>
  <c r="J274" i="2"/>
  <c r="M273" i="2"/>
  <c r="J273" i="2"/>
  <c r="P273" i="2"/>
  <c r="M272" i="2"/>
  <c r="J272" i="2"/>
  <c r="P272" i="2"/>
  <c r="M271" i="2"/>
  <c r="Q239" i="2"/>
  <c r="P239" i="2"/>
  <c r="O239" i="2"/>
  <c r="N239" i="2"/>
  <c r="M239" i="2"/>
  <c r="Q192" i="2"/>
  <c r="L239" i="2"/>
  <c r="P192" i="2"/>
  <c r="K239" i="2"/>
  <c r="J239" i="2"/>
  <c r="I239" i="2"/>
  <c r="H239" i="2"/>
  <c r="N192" i="2"/>
  <c r="G239" i="2"/>
  <c r="M192" i="2"/>
  <c r="F239" i="2"/>
  <c r="E239" i="2"/>
  <c r="L192" i="2" s="1"/>
  <c r="D239" i="2"/>
  <c r="Q225" i="2"/>
  <c r="P225" i="2"/>
  <c r="O128" i="2"/>
  <c r="K17" i="4"/>
  <c r="O225" i="2"/>
  <c r="M128" i="2"/>
  <c r="M155" i="2"/>
  <c r="K10" i="4"/>
  <c r="N225" i="2"/>
  <c r="M225" i="2"/>
  <c r="L225" i="2"/>
  <c r="O87" i="2" s="1"/>
  <c r="K225" i="2"/>
  <c r="M87" i="2"/>
  <c r="M114" i="2"/>
  <c r="G10" i="4"/>
  <c r="J225" i="2"/>
  <c r="I225" i="2"/>
  <c r="J87" i="2"/>
  <c r="J114" i="2"/>
  <c r="J173" i="2"/>
  <c r="J171" i="2"/>
  <c r="H225" i="2"/>
  <c r="I87" i="2"/>
  <c r="Q214" i="2"/>
  <c r="P214" i="2"/>
  <c r="N500" i="2"/>
  <c r="O214" i="2"/>
  <c r="N214" i="2"/>
  <c r="J500" i="2"/>
  <c r="Q207" i="2"/>
  <c r="P207" i="2"/>
  <c r="O207" i="2"/>
  <c r="N207" i="2"/>
  <c r="Q199" i="2"/>
  <c r="P199" i="2"/>
  <c r="N448" i="2"/>
  <c r="O199" i="2"/>
  <c r="N199" i="2"/>
  <c r="M199" i="2"/>
  <c r="L199" i="2"/>
  <c r="M14" i="2" s="1"/>
  <c r="O192" i="2"/>
  <c r="P181" i="2"/>
  <c r="O181" i="2"/>
  <c r="Q181" i="2"/>
  <c r="M181" i="2"/>
  <c r="L181" i="2"/>
  <c r="P172" i="2"/>
  <c r="O172" i="2"/>
  <c r="Q172" i="2"/>
  <c r="M172" i="2"/>
  <c r="L172" i="2"/>
  <c r="J172" i="2"/>
  <c r="I172" i="2"/>
  <c r="K172" i="2"/>
  <c r="Q162" i="2"/>
  <c r="N162" i="2"/>
  <c r="Q154" i="2"/>
  <c r="N154" i="2"/>
  <c r="Q153" i="2"/>
  <c r="N153" i="2"/>
  <c r="Q152" i="2"/>
  <c r="N152" i="2"/>
  <c r="Q151" i="2"/>
  <c r="N151" i="2"/>
  <c r="Q150" i="2"/>
  <c r="N150" i="2"/>
  <c r="Q149" i="2"/>
  <c r="N149" i="2"/>
  <c r="Q148" i="2"/>
  <c r="N148" i="2"/>
  <c r="Q147" i="2"/>
  <c r="N147" i="2"/>
  <c r="Q146" i="2"/>
  <c r="N146" i="2"/>
  <c r="Q145" i="2"/>
  <c r="N145" i="2"/>
  <c r="Q144" i="2"/>
  <c r="N144" i="2"/>
  <c r="Q143" i="2"/>
  <c r="N143" i="2"/>
  <c r="Q142" i="2"/>
  <c r="N142" i="2"/>
  <c r="Q141" i="2"/>
  <c r="N141" i="2"/>
  <c r="Q140" i="2"/>
  <c r="N140" i="2"/>
  <c r="Q139" i="2"/>
  <c r="N139" i="2"/>
  <c r="Q138" i="2"/>
  <c r="N138" i="2"/>
  <c r="Q137" i="2"/>
  <c r="N137" i="2"/>
  <c r="Q136" i="2"/>
  <c r="N136" i="2"/>
  <c r="Q135" i="2"/>
  <c r="N135" i="2"/>
  <c r="Q134" i="2"/>
  <c r="N134" i="2"/>
  <c r="Q133" i="2"/>
  <c r="N133" i="2"/>
  <c r="Q132" i="2"/>
  <c r="N132" i="2"/>
  <c r="Q131" i="2"/>
  <c r="N131" i="2"/>
  <c r="Q130" i="2"/>
  <c r="N130" i="2"/>
  <c r="Q129" i="2"/>
  <c r="N129" i="2"/>
  <c r="P128" i="2"/>
  <c r="P155" i="2"/>
  <c r="I462" i="2"/>
  <c r="I489" i="2"/>
  <c r="L128" i="2"/>
  <c r="L155" i="2"/>
  <c r="L182" i="2"/>
  <c r="G462" i="2"/>
  <c r="Q121" i="2"/>
  <c r="N121" i="2"/>
  <c r="K121" i="2"/>
  <c r="Q113" i="2"/>
  <c r="N113" i="2"/>
  <c r="K113" i="2"/>
  <c r="Q112" i="2"/>
  <c r="N112" i="2"/>
  <c r="K112" i="2"/>
  <c r="Q111" i="2"/>
  <c r="N111" i="2"/>
  <c r="K111" i="2"/>
  <c r="Q110" i="2"/>
  <c r="N110" i="2"/>
  <c r="K110" i="2"/>
  <c r="Q109" i="2"/>
  <c r="N109" i="2"/>
  <c r="K109" i="2"/>
  <c r="Q108" i="2"/>
  <c r="N108" i="2"/>
  <c r="K108" i="2"/>
  <c r="Q107" i="2"/>
  <c r="N107" i="2"/>
  <c r="K107" i="2"/>
  <c r="Q106" i="2"/>
  <c r="N106" i="2"/>
  <c r="K106" i="2"/>
  <c r="Q105" i="2"/>
  <c r="N105" i="2"/>
  <c r="K105" i="2"/>
  <c r="Q104" i="2"/>
  <c r="N104" i="2"/>
  <c r="K104" i="2"/>
  <c r="Q103" i="2"/>
  <c r="N103" i="2"/>
  <c r="K103" i="2"/>
  <c r="Q102" i="2"/>
  <c r="N102" i="2"/>
  <c r="K102" i="2"/>
  <c r="Q101" i="2"/>
  <c r="N101" i="2"/>
  <c r="K101" i="2"/>
  <c r="Q100" i="2"/>
  <c r="N100" i="2"/>
  <c r="K100" i="2"/>
  <c r="Q99" i="2"/>
  <c r="N99" i="2"/>
  <c r="K99" i="2"/>
  <c r="Q98" i="2"/>
  <c r="N98" i="2"/>
  <c r="K98" i="2"/>
  <c r="Q97" i="2"/>
  <c r="N97" i="2"/>
  <c r="K97" i="2"/>
  <c r="Q96" i="2"/>
  <c r="N96" i="2"/>
  <c r="K96" i="2"/>
  <c r="Q95" i="2"/>
  <c r="N95" i="2"/>
  <c r="K95" i="2"/>
  <c r="Q94" i="2"/>
  <c r="N94" i="2"/>
  <c r="K94" i="2"/>
  <c r="Q93" i="2"/>
  <c r="N93" i="2"/>
  <c r="K93" i="2"/>
  <c r="Q92" i="2"/>
  <c r="N92" i="2"/>
  <c r="K92" i="2"/>
  <c r="Q91" i="2"/>
  <c r="N91" i="2"/>
  <c r="K91" i="2"/>
  <c r="Q90" i="2"/>
  <c r="N90" i="2"/>
  <c r="K90" i="2"/>
  <c r="Q89" i="2"/>
  <c r="N89" i="2"/>
  <c r="K89" i="2"/>
  <c r="Q88" i="2"/>
  <c r="N88" i="2"/>
  <c r="K88" i="2"/>
  <c r="P87" i="2"/>
  <c r="P114" i="2"/>
  <c r="L87" i="2"/>
  <c r="L114" i="2"/>
  <c r="L173" i="2"/>
  <c r="P78" i="2"/>
  <c r="M10" i="4"/>
  <c r="M78" i="2"/>
  <c r="Q77" i="2"/>
  <c r="N77" i="2"/>
  <c r="Q76" i="2"/>
  <c r="N76" i="2"/>
  <c r="Q75" i="2"/>
  <c r="N75" i="2"/>
  <c r="Q74" i="2"/>
  <c r="N74" i="2"/>
  <c r="Q73" i="2"/>
  <c r="N73" i="2"/>
  <c r="Q72" i="2"/>
  <c r="N72" i="2"/>
  <c r="P64" i="2"/>
  <c r="I10" i="4"/>
  <c r="M64" i="2"/>
  <c r="J64" i="2"/>
  <c r="K63" i="2"/>
  <c r="K62" i="2"/>
  <c r="Q61" i="2"/>
  <c r="N61" i="2"/>
  <c r="K61" i="2"/>
  <c r="Q60" i="2"/>
  <c r="N60" i="2"/>
  <c r="K60" i="2"/>
  <c r="Q59" i="2"/>
  <c r="N59" i="2"/>
  <c r="K59" i="2"/>
  <c r="Q58" i="2"/>
  <c r="N58" i="2"/>
  <c r="K58" i="2"/>
  <c r="Q57" i="2"/>
  <c r="N57" i="2"/>
  <c r="K57" i="2"/>
  <c r="Q56" i="2"/>
  <c r="N56" i="2"/>
  <c r="K56" i="2"/>
  <c r="Q55" i="2"/>
  <c r="N55" i="2"/>
  <c r="K55" i="2"/>
  <c r="P32" i="2"/>
  <c r="B32" i="2"/>
  <c r="G20" i="2"/>
  <c r="N14" i="2"/>
  <c r="K18" i="4"/>
  <c r="K19" i="4"/>
  <c r="H18" i="4"/>
  <c r="H19" i="4"/>
  <c r="G19" i="4"/>
  <c r="E19" i="4"/>
  <c r="E18" i="4"/>
  <c r="A4" i="5"/>
  <c r="D12" i="5"/>
  <c r="E12" i="5"/>
  <c r="H12" i="5"/>
  <c r="I12" i="5"/>
  <c r="J12" i="5"/>
  <c r="K12" i="5"/>
  <c r="N12" i="5"/>
  <c r="O12" i="5"/>
  <c r="P12" i="5"/>
  <c r="R12" i="5"/>
  <c r="L17" i="4"/>
  <c r="Q12" i="5"/>
  <c r="T12" i="5"/>
  <c r="S12" i="5"/>
  <c r="U12" i="5"/>
  <c r="F14" i="5"/>
  <c r="G14" i="5"/>
  <c r="L14" i="5"/>
  <c r="M14" i="5"/>
  <c r="R14" i="5"/>
  <c r="S14" i="5"/>
  <c r="M18" i="4"/>
  <c r="F15" i="5"/>
  <c r="G15" i="5"/>
  <c r="L15" i="5"/>
  <c r="M15" i="5"/>
  <c r="J18" i="4"/>
  <c r="R15" i="5"/>
  <c r="S15" i="5"/>
  <c r="F16" i="5"/>
  <c r="G16" i="5"/>
  <c r="L16" i="5"/>
  <c r="M16" i="5"/>
  <c r="R16" i="5"/>
  <c r="S16" i="5"/>
  <c r="F17" i="5"/>
  <c r="G17" i="5"/>
  <c r="L17" i="5"/>
  <c r="M17" i="5"/>
  <c r="R17" i="5"/>
  <c r="S17" i="5"/>
  <c r="F18" i="5"/>
  <c r="F20" i="4"/>
  <c r="G18" i="5"/>
  <c r="L18" i="5"/>
  <c r="M18" i="5"/>
  <c r="R18" i="5"/>
  <c r="S18" i="5"/>
  <c r="F19" i="5"/>
  <c r="G19" i="5"/>
  <c r="L19" i="5"/>
  <c r="M19" i="5"/>
  <c r="R19" i="5"/>
  <c r="S19" i="5"/>
  <c r="F20" i="5"/>
  <c r="G20" i="5"/>
  <c r="G21" i="4"/>
  <c r="L20" i="5"/>
  <c r="M20" i="5"/>
  <c r="J21" i="4"/>
  <c r="R20" i="5"/>
  <c r="S20" i="5"/>
  <c r="M21" i="4"/>
  <c r="F21" i="5"/>
  <c r="G21" i="5"/>
  <c r="L21" i="5"/>
  <c r="M21" i="5"/>
  <c r="J19" i="4"/>
  <c r="R21" i="5"/>
  <c r="S21" i="5"/>
  <c r="M19" i="4"/>
  <c r="F22" i="5"/>
  <c r="F22" i="4"/>
  <c r="G22" i="5"/>
  <c r="L22" i="5"/>
  <c r="M22" i="5"/>
  <c r="J22" i="4"/>
  <c r="R22" i="5"/>
  <c r="S22" i="5"/>
  <c r="M22" i="4"/>
  <c r="D25" i="5"/>
  <c r="F25" i="5"/>
  <c r="F23" i="4"/>
  <c r="D59" i="5"/>
  <c r="D65" i="5"/>
  <c r="F65" i="5"/>
  <c r="F26" i="4" s="1"/>
  <c r="D73" i="5"/>
  <c r="E25" i="5"/>
  <c r="E23" i="4"/>
  <c r="E24" i="4"/>
  <c r="E59" i="5"/>
  <c r="E65" i="5"/>
  <c r="E73" i="5"/>
  <c r="H25" i="5"/>
  <c r="H41" i="5"/>
  <c r="H59" i="5"/>
  <c r="H65" i="5"/>
  <c r="H73" i="5"/>
  <c r="G73" i="5"/>
  <c r="I25" i="5"/>
  <c r="I41" i="5"/>
  <c r="I59" i="5"/>
  <c r="I23" i="5"/>
  <c r="I91" i="5" s="1"/>
  <c r="E40" i="4" s="1"/>
  <c r="I65" i="5"/>
  <c r="I73" i="5"/>
  <c r="J25" i="5"/>
  <c r="J41" i="5"/>
  <c r="L41" i="5"/>
  <c r="J59" i="5"/>
  <c r="J65" i="5"/>
  <c r="J73" i="5"/>
  <c r="K25" i="5"/>
  <c r="K23" i="5"/>
  <c r="K91" i="5"/>
  <c r="H36" i="4"/>
  <c r="K41" i="5"/>
  <c r="H24" i="4"/>
  <c r="K59" i="5"/>
  <c r="K65" i="5"/>
  <c r="H26" i="4"/>
  <c r="K73" i="5"/>
  <c r="N73" i="5"/>
  <c r="M73" i="5"/>
  <c r="N65" i="5"/>
  <c r="N59" i="5"/>
  <c r="M59" i="5"/>
  <c r="J25" i="4"/>
  <c r="N41" i="5"/>
  <c r="N25" i="5"/>
  <c r="M25" i="5"/>
  <c r="J23" i="4"/>
  <c r="O73" i="5"/>
  <c r="O65" i="5"/>
  <c r="O59" i="5"/>
  <c r="O41" i="5"/>
  <c r="O23" i="5"/>
  <c r="M23" i="5"/>
  <c r="O25" i="5"/>
  <c r="P73" i="5"/>
  <c r="P65" i="5"/>
  <c r="R65" i="5"/>
  <c r="L26" i="4"/>
  <c r="P59" i="5"/>
  <c r="P41" i="5"/>
  <c r="P23" i="5"/>
  <c r="P91" i="5"/>
  <c r="P25" i="5"/>
  <c r="R25" i="5"/>
  <c r="L23" i="4"/>
  <c r="Q73" i="5"/>
  <c r="Q65" i="5"/>
  <c r="Q59" i="5"/>
  <c r="R59" i="5"/>
  <c r="L25" i="4"/>
  <c r="Q41" i="5"/>
  <c r="Q25" i="5"/>
  <c r="T25" i="5"/>
  <c r="T41" i="5"/>
  <c r="T59" i="5"/>
  <c r="T65" i="5"/>
  <c r="T73" i="5"/>
  <c r="U25" i="5"/>
  <c r="U41" i="5"/>
  <c r="U59" i="5"/>
  <c r="U65" i="5"/>
  <c r="S65" i="5"/>
  <c r="M26" i="4"/>
  <c r="U73" i="5"/>
  <c r="G25" i="5"/>
  <c r="G23" i="4"/>
  <c r="F27" i="5"/>
  <c r="G27" i="5"/>
  <c r="L27" i="5"/>
  <c r="M27" i="5"/>
  <c r="R27" i="5"/>
  <c r="S27" i="5"/>
  <c r="F28" i="5"/>
  <c r="G28" i="5"/>
  <c r="L28" i="5"/>
  <c r="M28" i="5"/>
  <c r="R28" i="5"/>
  <c r="S28" i="5"/>
  <c r="F29" i="5"/>
  <c r="G29" i="5"/>
  <c r="L29" i="5"/>
  <c r="M29" i="5"/>
  <c r="R29" i="5"/>
  <c r="S29" i="5"/>
  <c r="F30" i="5"/>
  <c r="G30" i="5"/>
  <c r="L30" i="5"/>
  <c r="M30" i="5"/>
  <c r="R30" i="5"/>
  <c r="S30" i="5"/>
  <c r="F31" i="5"/>
  <c r="G31" i="5"/>
  <c r="L31" i="5"/>
  <c r="M31" i="5"/>
  <c r="R31" i="5"/>
  <c r="S31" i="5"/>
  <c r="F32" i="5"/>
  <c r="G32" i="5"/>
  <c r="L32" i="5"/>
  <c r="M32" i="5"/>
  <c r="R32" i="5"/>
  <c r="S32" i="5"/>
  <c r="F33" i="5"/>
  <c r="G33" i="5"/>
  <c r="L33" i="5"/>
  <c r="M33" i="5"/>
  <c r="R33" i="5"/>
  <c r="S33" i="5"/>
  <c r="F34" i="5"/>
  <c r="G34" i="5"/>
  <c r="L34" i="5"/>
  <c r="M34" i="5"/>
  <c r="R34" i="5"/>
  <c r="S34" i="5"/>
  <c r="F35" i="5"/>
  <c r="G35" i="5"/>
  <c r="L35" i="5"/>
  <c r="M35" i="5"/>
  <c r="R35" i="5"/>
  <c r="S35" i="5"/>
  <c r="F36" i="5"/>
  <c r="G36" i="5"/>
  <c r="L36" i="5"/>
  <c r="M36" i="5"/>
  <c r="R36" i="5"/>
  <c r="S36" i="5"/>
  <c r="F37" i="5"/>
  <c r="G37" i="5"/>
  <c r="L37" i="5"/>
  <c r="M37" i="5"/>
  <c r="R37" i="5"/>
  <c r="S37" i="5"/>
  <c r="F38" i="5"/>
  <c r="G38" i="5"/>
  <c r="L38" i="5"/>
  <c r="M38" i="5"/>
  <c r="R38" i="5"/>
  <c r="S38" i="5"/>
  <c r="F39" i="5"/>
  <c r="G39" i="5"/>
  <c r="L39" i="5"/>
  <c r="M39" i="5"/>
  <c r="R39" i="5"/>
  <c r="S39" i="5"/>
  <c r="F40" i="5"/>
  <c r="G40" i="5"/>
  <c r="L40" i="5"/>
  <c r="M40" i="5"/>
  <c r="R40" i="5"/>
  <c r="S40" i="5"/>
  <c r="G41" i="5"/>
  <c r="G24" i="4" s="1"/>
  <c r="S41" i="5"/>
  <c r="M24" i="4"/>
  <c r="F42" i="5"/>
  <c r="G42" i="5"/>
  <c r="L42" i="5"/>
  <c r="M42" i="5"/>
  <c r="R42" i="5"/>
  <c r="S42" i="5"/>
  <c r="F43" i="5"/>
  <c r="G43" i="5"/>
  <c r="L43" i="5"/>
  <c r="M43" i="5"/>
  <c r="R43" i="5"/>
  <c r="S43" i="5"/>
  <c r="F44" i="5"/>
  <c r="G44" i="5"/>
  <c r="L44" i="5"/>
  <c r="M44" i="5"/>
  <c r="R44" i="5"/>
  <c r="S44" i="5"/>
  <c r="F45" i="5"/>
  <c r="G45" i="5"/>
  <c r="L45" i="5"/>
  <c r="M45" i="5"/>
  <c r="R45" i="5"/>
  <c r="S45" i="5"/>
  <c r="F46" i="5"/>
  <c r="G46" i="5"/>
  <c r="L46" i="5"/>
  <c r="M46" i="5"/>
  <c r="R46" i="5"/>
  <c r="S46" i="5"/>
  <c r="F47" i="5"/>
  <c r="G47" i="5"/>
  <c r="L47" i="5"/>
  <c r="M47" i="5"/>
  <c r="R47" i="5"/>
  <c r="S47" i="5"/>
  <c r="G48" i="5"/>
  <c r="L48" i="5"/>
  <c r="M48" i="5"/>
  <c r="R48" i="5"/>
  <c r="S48" i="5"/>
  <c r="F49" i="5"/>
  <c r="G49" i="5"/>
  <c r="L49" i="5"/>
  <c r="M49" i="5"/>
  <c r="R49" i="5"/>
  <c r="S49" i="5"/>
  <c r="G50" i="5"/>
  <c r="L50" i="5"/>
  <c r="M50" i="5"/>
  <c r="R50" i="5"/>
  <c r="S50" i="5"/>
  <c r="F51" i="5"/>
  <c r="G51" i="5"/>
  <c r="L51" i="5"/>
  <c r="M51" i="5"/>
  <c r="R51" i="5"/>
  <c r="S51" i="5"/>
  <c r="F52" i="5"/>
  <c r="G52" i="5"/>
  <c r="L52" i="5"/>
  <c r="M52" i="5"/>
  <c r="R52" i="5"/>
  <c r="S52" i="5"/>
  <c r="F53" i="5"/>
  <c r="G53" i="5"/>
  <c r="L53" i="5"/>
  <c r="M53" i="5"/>
  <c r="R53" i="5"/>
  <c r="S53" i="5"/>
  <c r="F54" i="5"/>
  <c r="G54" i="5"/>
  <c r="L54" i="5"/>
  <c r="M54" i="5"/>
  <c r="R54" i="5"/>
  <c r="S54" i="5"/>
  <c r="F55" i="5"/>
  <c r="G55" i="5"/>
  <c r="L55" i="5"/>
  <c r="M55" i="5"/>
  <c r="R55" i="5"/>
  <c r="S55" i="5"/>
  <c r="F56" i="5"/>
  <c r="G56" i="5"/>
  <c r="L56" i="5"/>
  <c r="M56" i="5"/>
  <c r="R56" i="5"/>
  <c r="S56" i="5"/>
  <c r="F57" i="5"/>
  <c r="G57" i="5"/>
  <c r="L57" i="5"/>
  <c r="M57" i="5"/>
  <c r="R57" i="5"/>
  <c r="S57" i="5"/>
  <c r="F58" i="5"/>
  <c r="G58" i="5"/>
  <c r="L58" i="5"/>
  <c r="M58" i="5"/>
  <c r="R58" i="5"/>
  <c r="S58" i="5"/>
  <c r="F59" i="5"/>
  <c r="G59" i="5"/>
  <c r="G25" i="4"/>
  <c r="L59" i="5"/>
  <c r="I25" i="4"/>
  <c r="S59" i="5"/>
  <c r="M25" i="4"/>
  <c r="F60" i="5"/>
  <c r="G60" i="5"/>
  <c r="L60" i="5"/>
  <c r="M60" i="5"/>
  <c r="R60" i="5"/>
  <c r="S60" i="5"/>
  <c r="F61" i="5"/>
  <c r="G61" i="5"/>
  <c r="L61" i="5"/>
  <c r="M61" i="5"/>
  <c r="R61" i="5"/>
  <c r="S61" i="5"/>
  <c r="F62" i="5"/>
  <c r="G62" i="5"/>
  <c r="L62" i="5"/>
  <c r="M62" i="5"/>
  <c r="R62" i="5"/>
  <c r="S62" i="5"/>
  <c r="F63" i="5"/>
  <c r="G63" i="5"/>
  <c r="L63" i="5"/>
  <c r="M63" i="5"/>
  <c r="R63" i="5"/>
  <c r="S63" i="5"/>
  <c r="F64" i="5"/>
  <c r="G64" i="5"/>
  <c r="L64" i="5"/>
  <c r="M64" i="5"/>
  <c r="R64" i="5"/>
  <c r="S64" i="5"/>
  <c r="G65" i="5"/>
  <c r="M65" i="5"/>
  <c r="J26" i="4"/>
  <c r="F67" i="5"/>
  <c r="G67" i="5"/>
  <c r="L67" i="5"/>
  <c r="M67" i="5"/>
  <c r="R67" i="5"/>
  <c r="S67" i="5"/>
  <c r="F68" i="5"/>
  <c r="G68" i="5"/>
  <c r="L68" i="5"/>
  <c r="M68" i="5"/>
  <c r="R68" i="5"/>
  <c r="S68" i="5"/>
  <c r="F69" i="5"/>
  <c r="G69" i="5"/>
  <c r="L69" i="5"/>
  <c r="M69" i="5"/>
  <c r="R69" i="5"/>
  <c r="S69" i="5"/>
  <c r="F70" i="5"/>
  <c r="G70" i="5"/>
  <c r="L70" i="5"/>
  <c r="M70" i="5"/>
  <c r="R70" i="5"/>
  <c r="S70" i="5"/>
  <c r="F71" i="5"/>
  <c r="G71" i="5"/>
  <c r="L71" i="5"/>
  <c r="M71" i="5"/>
  <c r="R71" i="5"/>
  <c r="S71" i="5"/>
  <c r="F72" i="5"/>
  <c r="G72" i="5"/>
  <c r="L72" i="5"/>
  <c r="M72" i="5"/>
  <c r="R72" i="5"/>
  <c r="S72" i="5"/>
  <c r="L73" i="5"/>
  <c r="R73" i="5"/>
  <c r="S73" i="5"/>
  <c r="F74" i="5"/>
  <c r="F27" i="4"/>
  <c r="G74" i="5"/>
  <c r="G27" i="4"/>
  <c r="L74" i="5"/>
  <c r="M74" i="5"/>
  <c r="J27" i="4"/>
  <c r="R74" i="5"/>
  <c r="S74" i="5"/>
  <c r="M27" i="4"/>
  <c r="F75" i="5"/>
  <c r="F28" i="4" s="1"/>
  <c r="G75" i="5"/>
  <c r="G28" i="4"/>
  <c r="L75" i="5"/>
  <c r="M75" i="5"/>
  <c r="J28" i="4"/>
  <c r="R75" i="5"/>
  <c r="S75" i="5"/>
  <c r="M28" i="4"/>
  <c r="F76" i="5"/>
  <c r="F29" i="4" s="1"/>
  <c r="G76" i="5"/>
  <c r="G29" i="4"/>
  <c r="L76" i="5"/>
  <c r="I29" i="4"/>
  <c r="M76" i="5"/>
  <c r="R76" i="5"/>
  <c r="L29" i="4"/>
  <c r="S76" i="5"/>
  <c r="M29" i="4"/>
  <c r="D78" i="5"/>
  <c r="F78" i="5"/>
  <c r="F30" i="4"/>
  <c r="E78" i="5"/>
  <c r="E77" i="5"/>
  <c r="H78" i="5"/>
  <c r="H77" i="5" s="1"/>
  <c r="I78" i="5"/>
  <c r="I77" i="5"/>
  <c r="J78" i="5"/>
  <c r="J77" i="5"/>
  <c r="L77" i="5"/>
  <c r="L78" i="5"/>
  <c r="I30" i="4"/>
  <c r="K78" i="5"/>
  <c r="K77" i="5"/>
  <c r="N78" i="5"/>
  <c r="N77" i="5"/>
  <c r="O78" i="5"/>
  <c r="P78" i="5"/>
  <c r="P77" i="5"/>
  <c r="R77" i="5"/>
  <c r="Q78" i="5"/>
  <c r="Q77" i="5"/>
  <c r="T78" i="5"/>
  <c r="S78" i="5"/>
  <c r="M30" i="4"/>
  <c r="U78" i="5"/>
  <c r="U77" i="5"/>
  <c r="R78" i="5"/>
  <c r="F80" i="5"/>
  <c r="G80" i="5"/>
  <c r="L80" i="5"/>
  <c r="M80" i="5"/>
  <c r="R80" i="5"/>
  <c r="S80" i="5"/>
  <c r="F81" i="5"/>
  <c r="G81" i="5"/>
  <c r="L81" i="5"/>
  <c r="M81" i="5"/>
  <c r="R81" i="5"/>
  <c r="S81" i="5"/>
  <c r="F82" i="5"/>
  <c r="G82" i="5"/>
  <c r="L82" i="5"/>
  <c r="M82" i="5"/>
  <c r="R82" i="5"/>
  <c r="S82" i="5"/>
  <c r="F83" i="5"/>
  <c r="G83" i="5"/>
  <c r="L83" i="5"/>
  <c r="M83" i="5"/>
  <c r="R83" i="5"/>
  <c r="S83" i="5"/>
  <c r="F84" i="5"/>
  <c r="G84" i="5"/>
  <c r="L84" i="5"/>
  <c r="M84" i="5"/>
  <c r="R84" i="5"/>
  <c r="S84" i="5"/>
  <c r="F85" i="5"/>
  <c r="G85" i="5"/>
  <c r="L85" i="5"/>
  <c r="M85" i="5"/>
  <c r="R85" i="5"/>
  <c r="S85" i="5"/>
  <c r="F86" i="5"/>
  <c r="G86" i="5"/>
  <c r="G31" i="4"/>
  <c r="L86" i="5"/>
  <c r="I31" i="4"/>
  <c r="M86" i="5"/>
  <c r="R86" i="5"/>
  <c r="S86" i="5"/>
  <c r="M31" i="4"/>
  <c r="F87" i="5"/>
  <c r="G87" i="5"/>
  <c r="G32" i="4"/>
  <c r="L87" i="5"/>
  <c r="M87" i="5"/>
  <c r="J32" i="4"/>
  <c r="R87" i="5"/>
  <c r="L32" i="4"/>
  <c r="S87" i="5"/>
  <c r="F88" i="5"/>
  <c r="G88" i="5"/>
  <c r="G33" i="4"/>
  <c r="L88" i="5"/>
  <c r="M88" i="5"/>
  <c r="J33" i="4"/>
  <c r="R88" i="5"/>
  <c r="S88" i="5"/>
  <c r="M33" i="4"/>
  <c r="F89" i="5"/>
  <c r="F34" i="4"/>
  <c r="G89" i="5"/>
  <c r="L89" i="5"/>
  <c r="I34" i="4"/>
  <c r="M89" i="5"/>
  <c r="J34" i="4"/>
  <c r="R89" i="5"/>
  <c r="S89" i="5"/>
  <c r="M34" i="4"/>
  <c r="F90" i="5"/>
  <c r="G90" i="5"/>
  <c r="G35" i="4"/>
  <c r="L90" i="5"/>
  <c r="I35" i="4"/>
  <c r="M90" i="5"/>
  <c r="R90" i="5"/>
  <c r="S90" i="5"/>
  <c r="M35" i="4"/>
  <c r="B93" i="5"/>
  <c r="N93" i="5"/>
  <c r="B96" i="5"/>
  <c r="N96" i="5"/>
  <c r="E20" i="4"/>
  <c r="G20" i="4"/>
  <c r="H20" i="4"/>
  <c r="J20" i="4"/>
  <c r="K20" i="4"/>
  <c r="M20" i="4"/>
  <c r="E21" i="4"/>
  <c r="H21" i="4"/>
  <c r="K21" i="4"/>
  <c r="E22" i="4"/>
  <c r="G22" i="4"/>
  <c r="H22" i="4"/>
  <c r="I22" i="4"/>
  <c r="K22" i="4"/>
  <c r="L22" i="4"/>
  <c r="I24" i="4"/>
  <c r="K24" i="4"/>
  <c r="E25" i="4"/>
  <c r="F25" i="4"/>
  <c r="H25" i="4"/>
  <c r="K25" i="4"/>
  <c r="G26" i="4"/>
  <c r="K26" i="4"/>
  <c r="E27" i="4"/>
  <c r="H27" i="4"/>
  <c r="I27" i="4"/>
  <c r="K27" i="4"/>
  <c r="L27" i="4"/>
  <c r="E29" i="4"/>
  <c r="H29" i="4"/>
  <c r="J29" i="4"/>
  <c r="K29" i="4"/>
  <c r="E31" i="4"/>
  <c r="F31" i="4"/>
  <c r="H31" i="4"/>
  <c r="J31" i="4"/>
  <c r="K31" i="4"/>
  <c r="L31" i="4"/>
  <c r="E32" i="4"/>
  <c r="F32" i="4"/>
  <c r="H32" i="4"/>
  <c r="I32" i="4"/>
  <c r="K32" i="4"/>
  <c r="M32" i="4"/>
  <c r="E33" i="4"/>
  <c r="F33" i="4"/>
  <c r="H33" i="4"/>
  <c r="I33" i="4"/>
  <c r="K33" i="4"/>
  <c r="L33" i="4"/>
  <c r="E34" i="4"/>
  <c r="G34" i="4"/>
  <c r="H34" i="4"/>
  <c r="K34" i="4"/>
  <c r="L34" i="4"/>
  <c r="E35" i="4"/>
  <c r="F35" i="4"/>
  <c r="H35" i="4"/>
  <c r="J35" i="4"/>
  <c r="K35" i="4"/>
  <c r="L35" i="4"/>
  <c r="T77" i="5"/>
  <c r="R41" i="5"/>
  <c r="L24" i="4"/>
  <c r="N23" i="5"/>
  <c r="N91" i="5"/>
  <c r="H39" i="4"/>
  <c r="D77" i="5"/>
  <c r="H30" i="4"/>
  <c r="K28" i="4"/>
  <c r="E28" i="4"/>
  <c r="K30" i="4"/>
  <c r="E30" i="4"/>
  <c r="L30" i="4"/>
  <c r="L28" i="4"/>
  <c r="H28" i="4"/>
  <c r="I28" i="4"/>
  <c r="M17" i="4"/>
  <c r="N172" i="2"/>
  <c r="N181" i="2"/>
  <c r="G489" i="2"/>
  <c r="G506" i="2"/>
  <c r="G461" i="2"/>
  <c r="N87" i="2"/>
  <c r="N155" i="2"/>
  <c r="P173" i="2"/>
  <c r="P171" i="2"/>
  <c r="I461" i="2"/>
  <c r="I506" i="2"/>
  <c r="O155" i="2"/>
  <c r="P182" i="2"/>
  <c r="P180" i="2"/>
  <c r="H410" i="2"/>
  <c r="O20" i="2"/>
  <c r="O21" i="2"/>
  <c r="H306" i="2"/>
  <c r="L306" i="2"/>
  <c r="O71" i="2"/>
  <c r="O78" i="2"/>
  <c r="P20" i="2"/>
  <c r="P21" i="2"/>
  <c r="M173" i="2"/>
  <c r="M171" i="2"/>
  <c r="L180" i="2"/>
  <c r="M182" i="2"/>
  <c r="M180" i="2"/>
  <c r="Q71" i="2"/>
  <c r="L25" i="5"/>
  <c r="I23" i="4"/>
  <c r="Q78" i="2"/>
  <c r="L10" i="4"/>
  <c r="T23" i="5"/>
  <c r="S25" i="5"/>
  <c r="M23" i="4"/>
  <c r="N306" i="2"/>
  <c r="N333" i="2"/>
  <c r="I333" i="2"/>
  <c r="O182" i="2"/>
  <c r="Q155" i="2"/>
  <c r="S77" i="5"/>
  <c r="M77" i="5"/>
  <c r="M41" i="5"/>
  <c r="J24" i="4"/>
  <c r="K23" i="4"/>
  <c r="Q23" i="5"/>
  <c r="Q91" i="5"/>
  <c r="K36" i="4"/>
  <c r="U91" i="5"/>
  <c r="K40" i="4"/>
  <c r="L12" i="5"/>
  <c r="I17" i="4"/>
  <c r="H17" i="4"/>
  <c r="Q128" i="2"/>
  <c r="R23" i="5"/>
  <c r="G12" i="5"/>
  <c r="G17" i="4"/>
  <c r="N128" i="2"/>
  <c r="H23" i="4"/>
  <c r="M12" i="5"/>
  <c r="J17" i="4"/>
  <c r="M78" i="5"/>
  <c r="J30" i="4"/>
  <c r="O77" i="5"/>
  <c r="O91" i="5"/>
  <c r="N182" i="2"/>
  <c r="N180" i="2"/>
  <c r="F77" i="5"/>
  <c r="U23" i="5"/>
  <c r="L65" i="5"/>
  <c r="I26" i="4"/>
  <c r="J23" i="5"/>
  <c r="H23" i="5"/>
  <c r="G23" i="5"/>
  <c r="G18" i="4"/>
  <c r="L71" i="2"/>
  <c r="H40" i="4"/>
  <c r="M91" i="5"/>
  <c r="T91" i="5"/>
  <c r="S23" i="5"/>
  <c r="J91" i="5"/>
  <c r="L91" i="5"/>
  <c r="I36" i="4"/>
  <c r="L23" i="5"/>
  <c r="L78" i="2"/>
  <c r="N71" i="2"/>
  <c r="O180" i="2"/>
  <c r="Q182" i="2"/>
  <c r="Q180" i="2"/>
  <c r="R91" i="5"/>
  <c r="L36" i="4"/>
  <c r="N78" i="2"/>
  <c r="J10" i="4"/>
  <c r="H41" i="4"/>
  <c r="J36" i="4"/>
  <c r="S91" i="5"/>
  <c r="K39" i="4"/>
  <c r="K41" i="4"/>
  <c r="M36" i="4"/>
  <c r="E10" i="4"/>
  <c r="H339" i="2"/>
  <c r="H366" i="2"/>
  <c r="I114" i="2"/>
  <c r="L20" i="2"/>
  <c r="L21" i="2"/>
  <c r="J271" i="2"/>
  <c r="P271" i="2"/>
  <c r="P298" i="2"/>
  <c r="G410" i="2"/>
  <c r="G437" i="2"/>
  <c r="G454" i="2"/>
  <c r="K87" i="2"/>
  <c r="K114" i="2"/>
  <c r="P276" i="2"/>
  <c r="G366" i="2"/>
  <c r="I173" i="2"/>
  <c r="K173" i="2"/>
  <c r="K171" i="2"/>
  <c r="G409" i="2"/>
  <c r="I54" i="2"/>
  <c r="K54" i="2"/>
  <c r="J298" i="2"/>
  <c r="I171" i="2"/>
  <c r="I64" i="2"/>
  <c r="D10" i="4"/>
  <c r="K64" i="2"/>
  <c r="H409" i="2"/>
  <c r="H437" i="2"/>
  <c r="H454" i="2"/>
  <c r="M20" i="2"/>
  <c r="M21" i="2"/>
  <c r="N114" i="2"/>
  <c r="L54" i="2"/>
  <c r="L64" i="2"/>
  <c r="N64" i="2"/>
  <c r="L171" i="2"/>
  <c r="N173" i="2"/>
  <c r="N171" i="2"/>
  <c r="L333" i="2"/>
  <c r="H333" i="2"/>
  <c r="N54" i="2"/>
  <c r="F10" i="4"/>
  <c r="O14" i="2"/>
  <c r="F12" i="5"/>
  <c r="F17" i="4"/>
  <c r="F41" i="5"/>
  <c r="F24" i="4" s="1"/>
  <c r="E23" i="5" l="1"/>
  <c r="E91" i="5" s="1"/>
  <c r="E26" i="4"/>
  <c r="D23" i="5"/>
  <c r="H91" i="5"/>
  <c r="G77" i="5"/>
  <c r="G78" i="5"/>
  <c r="G30" i="4" s="1"/>
  <c r="F73" i="5"/>
  <c r="E17" i="4"/>
  <c r="I410" i="2"/>
  <c r="I437" i="2" s="1"/>
  <c r="I454" i="2" s="1"/>
  <c r="M306" i="2"/>
  <c r="O114" i="2"/>
  <c r="Q87" i="2"/>
  <c r="F23" i="5" l="1"/>
  <c r="D91" i="5"/>
  <c r="F91" i="5" s="1"/>
  <c r="F36" i="4" s="1"/>
  <c r="G91" i="5"/>
  <c r="E39" i="4"/>
  <c r="I409" i="2"/>
  <c r="I378" i="2" s="1"/>
  <c r="O54" i="2"/>
  <c r="O173" i="2"/>
  <c r="N20" i="2"/>
  <c r="N21" i="2" s="1"/>
  <c r="Q114" i="2"/>
  <c r="E36" i="4"/>
  <c r="Q306" i="2"/>
  <c r="Q333" i="2" s="1"/>
  <c r="M333" i="2"/>
  <c r="E41" i="4" l="1"/>
  <c r="G36" i="4"/>
  <c r="K378" i="2"/>
  <c r="K376" i="2" s="1"/>
  <c r="O171" i="2"/>
  <c r="Q173" i="2"/>
  <c r="Q171" i="2" s="1"/>
  <c r="I376" i="2"/>
  <c r="M378" i="2"/>
  <c r="O64" i="2"/>
  <c r="Q54" i="2"/>
  <c r="M376" i="2" l="1"/>
  <c r="H10" i="4"/>
  <c r="Q64" i="2"/>
</calcChain>
</file>

<file path=xl/sharedStrings.xml><?xml version="1.0" encoding="utf-8"?>
<sst xmlns="http://schemas.openxmlformats.org/spreadsheetml/2006/main" count="1402" uniqueCount="480">
  <si>
    <t>Найменування показника результату</t>
  </si>
  <si>
    <t>Одиниця виміру</t>
  </si>
  <si>
    <t>(тис.грн.)</t>
  </si>
  <si>
    <t>КПКВК</t>
  </si>
  <si>
    <t>Найменування</t>
  </si>
  <si>
    <t>Відповідальний виконавець</t>
  </si>
  <si>
    <t>КФКВ</t>
  </si>
  <si>
    <t>Номер стратегічної цілі</t>
  </si>
  <si>
    <t>ВСЬОГО</t>
  </si>
  <si>
    <t>(підпис)</t>
  </si>
  <si>
    <t>(прізвище та ініціали)</t>
  </si>
  <si>
    <t>Код</t>
  </si>
  <si>
    <t>загальний фонд</t>
  </si>
  <si>
    <t>спеціальний фонд</t>
  </si>
  <si>
    <t>разом (3+4)</t>
  </si>
  <si>
    <t>разом (6+7)</t>
  </si>
  <si>
    <t>разом (9+10)</t>
  </si>
  <si>
    <t>Надходження із загального фонду бюджету</t>
  </si>
  <si>
    <t>Х</t>
  </si>
  <si>
    <t>На початок періоду</t>
  </si>
  <si>
    <t>На кінець періоду</t>
  </si>
  <si>
    <t>КЕКВ</t>
  </si>
  <si>
    <t>ККК</t>
  </si>
  <si>
    <t>№ з/п</t>
  </si>
  <si>
    <t>Напрями використання бюджетних коштів</t>
  </si>
  <si>
    <t>Показники</t>
  </si>
  <si>
    <t>Джерело інформації</t>
  </si>
  <si>
    <t>затрат</t>
  </si>
  <si>
    <t>продукту</t>
  </si>
  <si>
    <t>ефективності</t>
  </si>
  <si>
    <t>в тому числі оплата праці штатних одиниць за загальним фондом, що враховані також у спеціальному фонді</t>
  </si>
  <si>
    <t>Категорії працівників</t>
  </si>
  <si>
    <t>затверджено</t>
  </si>
  <si>
    <t>фактично зайняті</t>
  </si>
  <si>
    <t>Всього штатних одиниць</t>
  </si>
  <si>
    <t>з них штатні одиниці за загальним фондом, що враховані також у спеціальному фонді</t>
  </si>
  <si>
    <t>Код програми</t>
  </si>
  <si>
    <t>Назва</t>
  </si>
  <si>
    <t>Коли та яким документом затверджена</t>
  </si>
  <si>
    <t>Короткий зміст заходів за програмою</t>
  </si>
  <si>
    <t>КЕКВ/ ККК</t>
  </si>
  <si>
    <t>Затверджено з урахуванням змін</t>
  </si>
  <si>
    <t>Касові видатки/ надання кредитів</t>
  </si>
  <si>
    <t>Зміна кредиторської заборгованості (6-5)</t>
  </si>
  <si>
    <t>Погашено кредиторську заборгованість за рахунок коштів</t>
  </si>
  <si>
    <t>загального фонду</t>
  </si>
  <si>
    <t>спеціального фонду</t>
  </si>
  <si>
    <t>КЕКВ/ККК</t>
  </si>
  <si>
    <t>затверджені призначення</t>
  </si>
  <si>
    <t>планується погасити кредиторську заборгованість за рахунок коштів</t>
  </si>
  <si>
    <t>очікуваний обсяг взяття поточних зобов’язань (3-5)</t>
  </si>
  <si>
    <t>граничний обсяг</t>
  </si>
  <si>
    <t>очікуваний обсяг взяття поточних зобов’язань (8-10)</t>
  </si>
  <si>
    <t>Касові видатки / надання кредитів</t>
  </si>
  <si>
    <t>Причини виникнення заборгованості</t>
  </si>
  <si>
    <t>Вжиті заходи щодо погашення заборгованості</t>
  </si>
  <si>
    <t>Статті (пункти) нормативно-правового акта</t>
  </si>
  <si>
    <t>Обсяг видатків/надання кредитів, необхідний для виконання статей (пунктів) (тис.грн.)</t>
  </si>
  <si>
    <t>Обсяг видатків/надання кредитів, врахований у граничному обсягу (тис.грн.)</t>
  </si>
  <si>
    <t>Заходи, яких необхідно вжити для забезпечення виконання статей (пунктів) нормативно-правового акта в межах граничного обсягу</t>
  </si>
  <si>
    <t>необхідно додатково (+)</t>
  </si>
  <si>
    <t>Зміна результативних показників, які характеризують виконання бюджетної програми, у разі передбачення додаткових коштів</t>
  </si>
  <si>
    <t>Всього</t>
  </si>
  <si>
    <t>індикативні прогнозні показники</t>
  </si>
  <si>
    <t>Зміна результативних показників бюджетної програми у разі передбачення додаткових коштів</t>
  </si>
  <si>
    <t>1.</t>
  </si>
  <si>
    <t>(найменування розпорядника коштів державного бюджету)</t>
  </si>
  <si>
    <t>2.</t>
  </si>
  <si>
    <t>Мета діяльності (місія) розпорядника коштів державного бюджету</t>
  </si>
  <si>
    <t>Забезпечення виконання місцевими державними адміністраціями повноважень, визначених Конституцією, законами України, актами Президента України, Кабінету Міністрів України, інших органів виконавчої влади вищого рівня та делегованих місцевими радами.</t>
  </si>
  <si>
    <t>3.</t>
  </si>
  <si>
    <t>2</t>
  </si>
  <si>
    <t>3</t>
  </si>
  <si>
    <t>4</t>
  </si>
  <si>
    <t>5</t>
  </si>
  <si>
    <t>6</t>
  </si>
  <si>
    <t>7</t>
  </si>
  <si>
    <t>Стратегічні цілі та показники результату діяльності розпорядника коштів державного бюджету</t>
  </si>
  <si>
    <t>4.</t>
  </si>
  <si>
    <t>тис. грн.</t>
  </si>
  <si>
    <t>од.</t>
  </si>
  <si>
    <t>(тис. грн.)</t>
  </si>
  <si>
    <t>-</t>
  </si>
  <si>
    <t>Здійснення виконавчої влади у Чернівецькій області</t>
  </si>
  <si>
    <t>(ЄДРПОУ)</t>
  </si>
  <si>
    <t>(найменування бюджетної програми)</t>
  </si>
  <si>
    <t>(КПКВК)</t>
  </si>
  <si>
    <t>3.1.</t>
  </si>
  <si>
    <t>Мета бюджетної програми, строки її реалізації</t>
  </si>
  <si>
    <t>3.2.</t>
  </si>
  <si>
    <t>Завдання бюджетної програми</t>
  </si>
  <si>
    <t>3.3.</t>
  </si>
  <si>
    <t>Підстави реалізації бюджетної програми</t>
  </si>
  <si>
    <t>- прийняття управлінських рішень, спрямованих на соціально-економічний розвиток території;
- залучення громадськості до реалізації державної політики в регіоні.</t>
  </si>
  <si>
    <t>1. Реалізація державної політики, спрямована на забезпечення сталого соціально-економічного розвитку регіону</t>
  </si>
  <si>
    <t>Закон України "Про місцеві державні адміністрації"</t>
  </si>
  <si>
    <t>Надходження для виконання бюджетної програми</t>
  </si>
  <si>
    <t>4.1.</t>
  </si>
  <si>
    <t>разом
(3+4)</t>
  </si>
  <si>
    <t>разом
(6+7)</t>
  </si>
  <si>
    <t>разом
(9+10)</t>
  </si>
  <si>
    <t xml:space="preserve">Плата за послуги, що надаються бюджетними установами згідно з їх основною діяльністю </t>
  </si>
  <si>
    <t xml:space="preserve">Плата за оренду майна бюджетних установ  </t>
  </si>
  <si>
    <t>Надходження бюджетних установ від реалізації в установленому порядку майна (крім нерухомого майна)</t>
  </si>
  <si>
    <t>Благодійні внески, гранти та дарунки</t>
  </si>
  <si>
    <t>Надходження бюджетних установ від додаткової (господарської) діяльності</t>
  </si>
  <si>
    <t>4.2.</t>
  </si>
  <si>
    <t>Видатки/надання кредитів за кодами економічної класифікації видатків/класифікації кредитування бюджету</t>
  </si>
  <si>
    <t>5.</t>
  </si>
  <si>
    <t>5.1.</t>
  </si>
  <si>
    <t>Субвенція з місцевого бюджету державному бюджету на виконання програм соціально-економічного та культурного розвитку регіонів</t>
  </si>
  <si>
    <t>Оплата праці</t>
  </si>
  <si>
    <t>Нарахування на оплату праці</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</si>
  <si>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</si>
  <si>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</si>
  <si>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</si>
  <si>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</si>
  <si>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</si>
  <si>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</si>
  <si>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Оплата комунальних послуг та енергоносіїв</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</si>
  <si>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</si>
  <si>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</si>
  <si>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Інші поточні видатки</t>
  </si>
  <si>
    <t>Придбання обладнання і предметів довгострокового користування</t>
  </si>
  <si>
    <t>Капітальне будівництво (придбання)</t>
  </si>
  <si>
    <t>Капітальний ремонт</t>
  </si>
  <si>
    <t>Реконструкція та реставрація</t>
  </si>
  <si>
    <t>Створення державних запасів і резервів</t>
  </si>
  <si>
    <t>Придбання землі та нематеріальних активів</t>
  </si>
  <si>
    <t>х</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</si>
  <si>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</si>
  <si>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</si>
  <si>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</si>
  <si>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</si>
  <si>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5.2.</t>
  </si>
  <si>
    <t>5.3.</t>
  </si>
  <si>
    <t>5.4.</t>
  </si>
  <si>
    <t>6.</t>
  </si>
  <si>
    <t>Видатки/надання кредитів за напрямами використання бюджетних коштів</t>
  </si>
  <si>
    <t>6.1.</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</si>
  <si>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</si>
  <si>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Обслуговування боргових зобов'язань</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</si>
  <si>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</si>
  <si>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</si>
  <si>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</si>
  <si>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</si>
  <si>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6.2.</t>
  </si>
  <si>
    <t>Результативні показники бюджетної програми</t>
  </si>
  <si>
    <t>7.</t>
  </si>
  <si>
    <t>7.1.</t>
  </si>
  <si>
    <t>7.2.</t>
  </si>
  <si>
    <t>Штатний розпис</t>
  </si>
  <si>
    <t>шт.</t>
  </si>
  <si>
    <t>8.</t>
  </si>
  <si>
    <t>Структура видатків на оплату праці</t>
  </si>
  <si>
    <t>Обов'язкові виплати</t>
  </si>
  <si>
    <t>Стимулюючі доплати та надбавки</t>
  </si>
  <si>
    <t>Премії</t>
  </si>
  <si>
    <t>Матеріальна допомога</t>
  </si>
  <si>
    <t>Чисельність зайнятих у бюджетних установах</t>
  </si>
  <si>
    <t>9.</t>
  </si>
  <si>
    <t>Державні службовці</t>
  </si>
  <si>
    <t>Робітники</t>
  </si>
  <si>
    <t>10.</t>
  </si>
  <si>
    <t>Державні цільові програми, які виконуються в межах бюджетної програми</t>
  </si>
  <si>
    <t>10.1.</t>
  </si>
  <si>
    <t>10.2.</t>
  </si>
  <si>
    <t>11.</t>
  </si>
  <si>
    <t xml:space="preserve">12. </t>
  </si>
  <si>
    <t xml:space="preserve">12.1. </t>
  </si>
  <si>
    <t xml:space="preserve">12.2. </t>
  </si>
  <si>
    <t>Бюджетні зобов’язання
(4+6)</t>
  </si>
  <si>
    <t>12.3.</t>
  </si>
  <si>
    <t xml:space="preserve">12.4. </t>
  </si>
  <si>
    <t>Обсяг видатків/надання кредитів, не забезпечений граничним обсягом (тис.грн.)
(4-5)</t>
  </si>
  <si>
    <t>13.</t>
  </si>
  <si>
    <t>12.5.</t>
  </si>
  <si>
    <t>Закон України від 10 грудня 2015 року № 889-VIII "Про державну службу"</t>
  </si>
  <si>
    <t>стаття 57 - виплата грошової допомоги у розмірі середньомісячної заробітної плати</t>
  </si>
  <si>
    <t>стаття 52 - здійснення преміювання державних службовців</t>
  </si>
  <si>
    <t>стаття 54 - надання матеріальної допомоги для вирішення соціально-побутових питань</t>
  </si>
  <si>
    <t>Закон України від 8 липня 2010 року № 2464-VI "Про збір та облік єдиного внеску на загальнообов'язкове державне соціальне страхування"</t>
  </si>
  <si>
    <t>Закон України від 9 квітня 1999 року № 586-XIV "Про місцеві державні адміністрації"</t>
  </si>
  <si>
    <t>стаття 47 - фінансування та матеріально-технічне забезпечення діяльності місцевих державних адміністрацій</t>
  </si>
  <si>
    <t>Додаткова потреба в коштах для проведення розрахунків за комунальні послуги та енергоносії складає __ тис. грн. Також вкрай обмежений фінансовий ресурс, передбачений для проведення розрахунків за послуги зв'язку, оренду, охорону приміщень, придбання канцтоварів, інші послуги, відрядження тощо. Як і в попередні роки відсутні асигнування для проведення поточного ремонту службових кабінетів, технічного захисту інформації, експлуатаційно-технічного обслуговування адмінприміщень та системи оповіщення тощо. На зазначене додатково потрібно ___ тис. грн.</t>
  </si>
  <si>
    <r>
      <t xml:space="preserve">Відповідно до Закону України "Про Національний архівний фонд" та постанови Кабінету Міністрів України від 07.05.1998 "Про затвердження переліку платних послуг, які можуть надаватися архівними установами, що утримуються за рахунок бюджетних коштів" у </t>
    </r>
    <r>
      <rPr>
        <i/>
        <sz val="12"/>
        <rFont val="Times New Roman"/>
        <family val="1"/>
        <charset val="204"/>
      </rPr>
      <t>Державному архіві Чернівецької області та архівних відділах райдержадміністрацій</t>
    </r>
    <r>
      <rPr>
        <sz val="12"/>
        <rFont val="Times New Roman"/>
        <family val="1"/>
        <charset val="204"/>
      </rPr>
      <t xml:space="preserve"> плануються надходження в сумі __ тис. грн.  Плату за оренду майна заплановано в сумі __ тис. грн.
Юридичною підставою для використання коштів є постанова Кабінету Міністрів України від 25.06.2001 № 702 "Про порядок використання коштів, отриманих органами державної влади від надання ними послуг відповідно до законодавства та їх розміри".</t>
    </r>
  </si>
  <si>
    <t>Додаткові видатки/надання кредитів загального фонду державного бюджету</t>
  </si>
  <si>
    <r>
      <t>2.</t>
    </r>
    <r>
      <rPr>
        <sz val="12"/>
        <color indexed="8"/>
        <rFont val="Times New Roman"/>
        <family val="1"/>
        <charset val="204"/>
      </rPr>
      <t> </t>
    </r>
  </si>
  <si>
    <r>
      <t>2.1.</t>
    </r>
    <r>
      <rPr>
        <sz val="12"/>
        <color indexed="8"/>
        <rFont val="Times New Roman"/>
        <family val="1"/>
        <charset val="204"/>
      </rPr>
      <t> </t>
    </r>
  </si>
  <si>
    <t>2.2.</t>
  </si>
  <si>
    <r>
      <t xml:space="preserve">Виділення додаткових коштів дасть можливість забезпечити нарахування працівникам </t>
    </r>
    <r>
      <rPr>
        <i/>
        <sz val="12"/>
        <color indexed="8"/>
        <rFont val="Times New Roman"/>
        <family val="1"/>
        <charset val="204"/>
      </rPr>
      <t>установи</t>
    </r>
    <r>
      <rPr>
        <sz val="12"/>
        <color indexed="8"/>
        <rFont val="Times New Roman"/>
        <family val="1"/>
        <charset val="204"/>
      </rPr>
      <t xml:space="preserve"> всіх виплат, передбачених діючими нормативно-правовими актами з питань оплати праці. Також буде забезпечено нормальне функціонування </t>
    </r>
    <r>
      <rPr>
        <i/>
        <sz val="12"/>
        <color indexed="8"/>
        <rFont val="Times New Roman"/>
        <family val="1"/>
        <charset val="204"/>
      </rPr>
      <t>установи,</t>
    </r>
    <r>
      <rPr>
        <sz val="12"/>
        <color indexed="8"/>
        <rFont val="Times New Roman"/>
        <family val="1"/>
        <charset val="204"/>
      </rPr>
      <t xml:space="preserve"> проведено поточні ремонти службових кабінетів, оновлено комп'ютерну та оргтехніку тощо...</t>
    </r>
  </si>
  <si>
    <t>Найменування видатків    згідно з економічною класифікацією</t>
  </si>
  <si>
    <t>Одини-           ця                      виміру</t>
  </si>
  <si>
    <t>Обсяг видатків, що необхідно забезпечити</t>
  </si>
  <si>
    <t>Граничний обсяг, доведений ГРК</t>
  </si>
  <si>
    <t>Необхідно додатково
(+)</t>
  </si>
  <si>
    <t>у т.ч.</t>
  </si>
  <si>
    <t>Індикативні прогнозні показники, доведені ГРК</t>
  </si>
  <si>
    <t>1</t>
  </si>
  <si>
    <t>6=4-5</t>
  </si>
  <si>
    <t>7=8+9</t>
  </si>
  <si>
    <t>8</t>
  </si>
  <si>
    <t>9</t>
  </si>
  <si>
    <t>10</t>
  </si>
  <si>
    <t>11</t>
  </si>
  <si>
    <t>12=10-11</t>
  </si>
  <si>
    <t>13=14+15</t>
  </si>
  <si>
    <t>14</t>
  </si>
  <si>
    <t>15</t>
  </si>
  <si>
    <t>16</t>
  </si>
  <si>
    <t>17</t>
  </si>
  <si>
    <t>18=16-17</t>
  </si>
  <si>
    <t>19=20+21</t>
  </si>
  <si>
    <t>20</t>
  </si>
  <si>
    <t>21</t>
  </si>
  <si>
    <t>2111</t>
  </si>
  <si>
    <t>Заробітна плата</t>
  </si>
  <si>
    <t>тис.грн.</t>
  </si>
  <si>
    <t>в тому числі</t>
  </si>
  <si>
    <t>- посадовий оклад</t>
  </si>
  <si>
    <t>- надбавка за ранг державного службовця</t>
  </si>
  <si>
    <t xml:space="preserve">- надбавка за вислугу років </t>
  </si>
  <si>
    <t>- доплата за роботу з документами, що містять гриф "таємно"</t>
  </si>
  <si>
    <t>- премія</t>
  </si>
  <si>
    <t>- грошова винагорода до відпустки</t>
  </si>
  <si>
    <t>- матеріальна допомога для вирішення соціально-побутових питань</t>
  </si>
  <si>
    <t>2120</t>
  </si>
  <si>
    <t xml:space="preserve"> Нарахування на оплату праці</t>
  </si>
  <si>
    <t>2200</t>
  </si>
  <si>
    <t>Використання товарів і послуг</t>
  </si>
  <si>
    <t>в тому числі:</t>
  </si>
  <si>
    <t>2210</t>
  </si>
  <si>
    <t>- придбання канцелярського приладдя, конвертів, марок для відправки службової кореспонденції</t>
  </si>
  <si>
    <t xml:space="preserve"> - придбання та виготовлення бланків дипломів, свідоцтв, посвідчень, грамот, бухгалтерських, статистичних та інших бланків, печаток і штампів</t>
  </si>
  <si>
    <t xml:space="preserve"> - придбання або передплата періодичних, довідкових, інформаційних видань</t>
  </si>
  <si>
    <t xml:space="preserve"> - придбання матеріалів, обладнання, інвентарю та інструментів для господарської діяльності</t>
  </si>
  <si>
    <t xml:space="preserve"> - придбання малоцінних предметів</t>
  </si>
  <si>
    <t xml:space="preserve"> - придбання меблів</t>
  </si>
  <si>
    <t xml:space="preserve"> - придбання комплектувальних і дрібних деталей для ремонту обладнання, витратних та інших матеріалів до комп'ютерної техніки та оргтехніки </t>
  </si>
  <si>
    <t xml:space="preserve"> - придбання м'якого інвентарю та обмундирування</t>
  </si>
  <si>
    <t xml:space="preserve"> - придбання пально-мастильних матеріалів (у тому числі для транспортних засобів спеціального призначення), талонів, "смарт-карт"</t>
  </si>
  <si>
    <t xml:space="preserve"> - придбання запчастин та комплектуючих до транспортних засобів</t>
  </si>
  <si>
    <t>кількість автомобілів на балансі</t>
  </si>
  <si>
    <t>кількість орендованих автомобілів</t>
  </si>
  <si>
    <t>інше</t>
  </si>
  <si>
    <t xml:space="preserve"> - інші </t>
  </si>
  <si>
    <t>2240</t>
  </si>
  <si>
    <t xml:space="preserve">Оплата послуг (крім комунальних) </t>
  </si>
  <si>
    <t xml:space="preserve"> - оплата професійних послуг сторонніх фахівців </t>
  </si>
  <si>
    <t xml:space="preserve"> - оплата послуг із страхування (транспортних засобів,  медичного страхування, цивільно-правової відповідальності власників транспортних засобів, страхування водіїв) </t>
  </si>
  <si>
    <t xml:space="preserve"> - оплата транспортних послуг</t>
  </si>
  <si>
    <t xml:space="preserve"> - оплата послуг, безпосередньо пов'язаних з придбанням матеріалів, якщо вартість таких послуг не включена до ціни товару</t>
  </si>
  <si>
    <t xml:space="preserve"> - плата за оренду приміщень </t>
  </si>
  <si>
    <t>площа орендованих 
приміщень</t>
  </si>
  <si>
    <t xml:space="preserve"> - оплата послуг з поточного ремонту та технічного обслуговування обладнання, техніки, механізмів, локальної мережі, систем пожежегасіння, охоронної сигналізації тощо</t>
  </si>
  <si>
    <t xml:space="preserve"> - оплата послуг з поточного ремонту будівель, приміщень </t>
  </si>
  <si>
    <t xml:space="preserve"> - оплата послуг з технічного обслуговування обладнання, адміністрування програмного забезпечення</t>
  </si>
  <si>
    <t xml:space="preserve"> - оплата послуг з створення локальних мереж, систем відеоспостереження, охоронної сигналізації та перепускних систем, пожежогасіння,  систем технічного захисту інформації</t>
  </si>
  <si>
    <t xml:space="preserve"> - оплата всіх банківських послуг</t>
  </si>
  <si>
    <t xml:space="preserve"> - оплата представницьких видатків</t>
  </si>
  <si>
    <t xml:space="preserve"> - оплата послуг зв'язку, в т.ч. мобільного зв'язку, Інтернет</t>
  </si>
  <si>
    <t xml:space="preserve"> - оплата поштових послуг</t>
  </si>
  <si>
    <t xml:space="preserve"> - легалізація комп'ютерних програм</t>
  </si>
  <si>
    <t xml:space="preserve"> - оплата експлуатаційних послуг</t>
  </si>
  <si>
    <t xml:space="preserve"> - інші (трудова угода, страхування майна, хімчистка, кабельне ТБ, оренда кулера, охорона праці, тощо)</t>
  </si>
  <si>
    <t>2250</t>
  </si>
  <si>
    <t xml:space="preserve"> - витрати на відрядження в межах України</t>
  </si>
  <si>
    <t>кількість відряджень в межах України</t>
  </si>
  <si>
    <t xml:space="preserve"> - витрати на відрядження за кордон</t>
  </si>
  <si>
    <t>кількість відряджень за 
кордон</t>
  </si>
  <si>
    <t xml:space="preserve"> - обслуговування в залі офіційних делігацій</t>
  </si>
  <si>
    <t>2270</t>
  </si>
  <si>
    <t>2271</t>
  </si>
  <si>
    <t>Оплата теплопостачання</t>
  </si>
  <si>
    <t>2272</t>
  </si>
  <si>
    <t>Оплата водопостачання та водовідведення</t>
  </si>
  <si>
    <t>2273</t>
  </si>
  <si>
    <t>Оплата електроенергії</t>
  </si>
  <si>
    <t>2274</t>
  </si>
  <si>
    <t>Оплата природного газу</t>
  </si>
  <si>
    <t>2275</t>
  </si>
  <si>
    <t>Оплата інших  енергоносіїв</t>
  </si>
  <si>
    <t>2276</t>
  </si>
  <si>
    <t>Оплата енергосервісу</t>
  </si>
  <si>
    <t>2280</t>
  </si>
  <si>
    <t>Дослідження і розробки, окремі заходи по реалізації державних (регіональних) програм</t>
  </si>
  <si>
    <t>2281</t>
  </si>
  <si>
    <t>2282</t>
  </si>
  <si>
    <t>2800</t>
  </si>
  <si>
    <t>3000</t>
  </si>
  <si>
    <t>Капітальні видатки</t>
  </si>
  <si>
    <t>3110</t>
  </si>
  <si>
    <t xml:space="preserve"> - придбання транспортних засобів</t>
  </si>
  <si>
    <t xml:space="preserve"> - придбання комп'ютерної техніки</t>
  </si>
  <si>
    <t xml:space="preserve"> - придбання оргтехніки</t>
  </si>
  <si>
    <t xml:space="preserve"> - придбання кондиціонерів</t>
  </si>
  <si>
    <t xml:space="preserve"> - інше</t>
  </si>
  <si>
    <t>3120</t>
  </si>
  <si>
    <t>3130</t>
  </si>
  <si>
    <t>3140</t>
  </si>
  <si>
    <t>3150</t>
  </si>
  <si>
    <t>3160</t>
  </si>
  <si>
    <t>Придбання землі і нематеріальних активів</t>
  </si>
  <si>
    <t>ВСЬОГО ВИДАТКИ</t>
  </si>
  <si>
    <t>(прізвище)</t>
  </si>
  <si>
    <r>
      <t>КПКВ 7941010  "Здійснення</t>
    </r>
    <r>
      <rPr>
        <b/>
        <sz val="11"/>
        <rFont val="Times New Roman"/>
        <family val="1"/>
        <charset val="204"/>
      </rPr>
      <t xml:space="preserve"> виконавчої влади у Чернівецькій області"</t>
    </r>
  </si>
  <si>
    <r>
      <t xml:space="preserve">На утримання </t>
    </r>
    <r>
      <rPr>
        <i/>
        <sz val="12"/>
        <rFont val="Times New Roman"/>
        <family val="1"/>
        <charset val="204"/>
      </rPr>
      <t>установи,</t>
    </r>
    <r>
      <rPr>
        <sz val="12"/>
        <rFont val="Times New Roman"/>
        <family val="1"/>
        <charset val="204"/>
      </rPr>
      <t xml:space="preserve"> за розрахунками потрібно ___ тис. грн. Міністерством фінансів України за бюджетною програмою КПКВК 7941010 "Здійснення виконавчої влади у Чернівецькій області" доведено граничний обсяг в сумі __ тис. грн., який забезпечує потребу в коштах на ___%. Питома вага видатків на зарплату з нарахуваннями в загальному обсязі коштів складає __%. В межах граничного обсягу у 2019 році буде забезпечено нарахування, відповідно до Закону України від 10 грудня 2015 року № 889-VIII "Про державну службу" та діючих нормативно-правових актів з питань оплати праці, державним службовцям та іншим працівникам </t>
    </r>
    <r>
      <rPr>
        <i/>
        <sz val="12"/>
        <rFont val="Times New Roman"/>
        <family val="1"/>
        <charset val="204"/>
      </rPr>
      <t>установи</t>
    </r>
    <r>
      <rPr>
        <sz val="12"/>
        <rFont val="Times New Roman"/>
        <family val="1"/>
        <charset val="204"/>
      </rPr>
      <t xml:space="preserve"> виплат обов'язкового характеру, грошову винагороду до відпустки та премії у мінімальних розмірах.</t>
    </r>
  </si>
  <si>
    <t xml:space="preserve">Напрями спрямування* </t>
  </si>
  <si>
    <t>Обгрунтування та очікувані результати**</t>
  </si>
  <si>
    <t>Законодавчі підстави проведення робіт</t>
  </si>
  <si>
    <t>всього</t>
  </si>
  <si>
    <t>в т.ч. за рахунок загального фонду</t>
  </si>
  <si>
    <t>кількість одиниць</t>
  </si>
  <si>
    <t>вартість одиниці</t>
  </si>
  <si>
    <t>всього           (к.16-к.11)</t>
  </si>
  <si>
    <t>в т.ч. загальний фонд        (к.17-к.12)</t>
  </si>
  <si>
    <t>Найменування коду економічної класифікації</t>
  </si>
  <si>
    <t>* У графі 20 необхідно привести напрями спрямування капітальних видатків, зокрема кількість та найменування обладнання і предметів довгострокового</t>
  </si>
  <si>
    <t xml:space="preserve"> користування, що передбачається придбати (для КЕКВ 3110, 3210, 3230), найменування придбаного об'єкту (земля, вид нематеріального активу) (для КЕКВ 3160, 3210), </t>
  </si>
  <si>
    <t>конкретне зазначення платежів, які відносяться до капітальних трансфертів населенню (КЕКВ 3240) та капітальних трансфертів за кордон (КЕКВ 3230)</t>
  </si>
  <si>
    <t xml:space="preserve">** У графі 21 необхідно привести ґрунтовні пояснення необхідності здійснення капітальних видатків, а також очікувані результати, наприклад, </t>
  </si>
  <si>
    <t xml:space="preserve">інформацію щодо відсотку оновлення обладнання </t>
  </si>
  <si>
    <t>Коментарі, в т.ч. подальші плани щодо реалізації проектів, на які пропонується передбачити кошти</t>
  </si>
  <si>
    <t>Обсяг видатків</t>
  </si>
  <si>
    <t>Заходи та очікувані результати</t>
  </si>
  <si>
    <t>794</t>
  </si>
  <si>
    <t>Чернівецька обласна державна адміністрація - всього, в тому числі</t>
  </si>
  <si>
    <t>7941010</t>
  </si>
  <si>
    <t>Додаток 3</t>
  </si>
  <si>
    <t>Додаток 2</t>
  </si>
  <si>
    <t>м2</t>
  </si>
  <si>
    <t>Граничний обсяг</t>
  </si>
  <si>
    <t>Додаткова потреба</t>
  </si>
  <si>
    <t>ВСЬОГО:</t>
  </si>
  <si>
    <t>Увага!!!</t>
  </si>
  <si>
    <t>Контроль розбіжностей між Додатком 2 (бюджетним запитом) і Додатком 3 (розрахунками):</t>
  </si>
  <si>
    <t>Код доходів</t>
  </si>
  <si>
    <t>Контроль розбіжностей між пунктами Додатку 2 (бюджетного запиту):</t>
  </si>
  <si>
    <t>Пункти</t>
  </si>
  <si>
    <t>ВСЬОГО с/ф:</t>
  </si>
  <si>
    <r>
      <t xml:space="preserve">Якщо Ви все правильно заповнили, то у "Контролі" </t>
    </r>
    <r>
      <rPr>
        <b/>
        <u/>
        <sz val="14"/>
        <rFont val="Arial Cyr"/>
        <charset val="204"/>
      </rPr>
      <t>відхилень від 0 і червоних комірок не повинно бути</t>
    </r>
    <r>
      <rPr>
        <sz val="14"/>
        <rFont val="Arial Cyr"/>
        <charset val="204"/>
      </rPr>
      <t>!!!</t>
    </r>
  </si>
  <si>
    <r>
      <t xml:space="preserve">Заповнювати необхідно у </t>
    </r>
    <r>
      <rPr>
        <b/>
        <u/>
        <sz val="14"/>
        <rFont val="Arial Cyr"/>
        <charset val="204"/>
      </rPr>
      <t>тисячах гривень</t>
    </r>
    <r>
      <rPr>
        <sz val="14"/>
        <rFont val="Arial Cyr"/>
        <charset val="204"/>
      </rPr>
      <t xml:space="preserve"> з </t>
    </r>
    <r>
      <rPr>
        <b/>
        <u/>
        <sz val="14"/>
        <rFont val="Arial Cyr"/>
        <charset val="204"/>
      </rPr>
      <t>1 знаком</t>
    </r>
    <r>
      <rPr>
        <sz val="14"/>
        <rFont val="Arial Cyr"/>
        <charset val="204"/>
      </rPr>
      <t xml:space="preserve"> після коми!</t>
    </r>
  </si>
  <si>
    <r>
      <t xml:space="preserve">Заповнювати потрібно лише комірки, позначені </t>
    </r>
    <r>
      <rPr>
        <b/>
        <u/>
        <sz val="14"/>
        <rFont val="Arial Cyr"/>
        <charset val="204"/>
      </rPr>
      <t>блакитним</t>
    </r>
    <r>
      <rPr>
        <sz val="14"/>
        <rFont val="Arial Cyr"/>
        <charset val="204"/>
      </rPr>
      <t xml:space="preserve"> кольором!</t>
    </r>
  </si>
  <si>
    <r>
      <t xml:space="preserve">Починати заповнювати слід з </t>
    </r>
    <r>
      <rPr>
        <b/>
        <u/>
        <sz val="14"/>
        <rFont val="Arial Cyr"/>
        <charset val="204"/>
      </rPr>
      <t>Додатку 3</t>
    </r>
    <r>
      <rPr>
        <sz val="14"/>
        <rFont val="Arial Cyr"/>
        <charset val="204"/>
      </rPr>
      <t>, потім за даними роздрукованого Додатку 3 заповнювати Додаток 2</t>
    </r>
  </si>
  <si>
    <t>Внутрішньо-господарський облік</t>
  </si>
  <si>
    <t>осіб</t>
  </si>
  <si>
    <t>Керівні працівники, на яких не поширюється дія ЗУ “Про ДС”</t>
  </si>
  <si>
    <t>Працівники патронатних служб</t>
  </si>
  <si>
    <t>Працівники, які виконують функції з обслуго-вування</t>
  </si>
  <si>
    <t>Працівники, посадові оклади яких визначені ЄТФ</t>
  </si>
  <si>
    <t>2022 рік</t>
  </si>
  <si>
    <t>фактично зайняті (на 01 червня)</t>
  </si>
  <si>
    <t>Необхідно додатково виділити кошти з державного бюджету…</t>
  </si>
  <si>
    <t>Необхідно додатково виділити кошти з державного бюджету на поточні видатки з утримання, на оплату комунальних послуг та енергоносіїв та на капітальні видатки…</t>
  </si>
  <si>
    <t>нарахування стимулюючих виплат та надання матеріальної допомоги на оздоровлення працівникам, які виконують функції з обслуговування</t>
  </si>
  <si>
    <t>Постанова КМУ від 18 січня 2017 р. № 15 "Питання оплати праці працівників державних органів"</t>
  </si>
  <si>
    <t>Форма2 п.4 - п.5</t>
  </si>
  <si>
    <t>Додаток 2 Форма2 п. 5, 8, 12.4 та Форма3 п. 2.1, 2,2 - Додаток 3</t>
  </si>
  <si>
    <t>Додаток 2 Форма2 п. 4.1, 4.2 - Додаток 3</t>
  </si>
  <si>
    <r>
      <t>ВСЬОГО</t>
    </r>
    <r>
      <rPr>
        <b/>
        <sz val="12"/>
        <color indexed="14"/>
        <rFont val="Times New Roman"/>
        <family val="1"/>
        <charset val="204"/>
      </rPr>
      <t xml:space="preserve"> (п.5.1)</t>
    </r>
  </si>
  <si>
    <r>
      <t>ВСЬОГО</t>
    </r>
    <r>
      <rPr>
        <b/>
        <sz val="12"/>
        <color indexed="14"/>
        <rFont val="Times New Roman"/>
        <family val="1"/>
        <charset val="204"/>
      </rPr>
      <t xml:space="preserve"> (п.5.3)</t>
    </r>
  </si>
  <si>
    <r>
      <t xml:space="preserve">Оплата праці </t>
    </r>
    <r>
      <rPr>
        <sz val="10"/>
        <color indexed="14"/>
        <rFont val="Times New Roman"/>
        <family val="1"/>
        <charset val="204"/>
      </rPr>
      <t>(п.8)</t>
    </r>
  </si>
  <si>
    <r>
      <t xml:space="preserve">Кількість штатних одиниць </t>
    </r>
    <r>
      <rPr>
        <sz val="12"/>
        <color indexed="14"/>
        <rFont val="Times New Roman"/>
        <family val="1"/>
        <charset val="204"/>
      </rPr>
      <t>(п.9)</t>
    </r>
  </si>
  <si>
    <t>Кошторис, акт, договір</t>
  </si>
  <si>
    <t>Кількість державних та місцевих програм, що реалізуються на території області</t>
  </si>
  <si>
    <t>Управлінський облік</t>
  </si>
  <si>
    <t>Кількість прийнятих управлінських рішень (розпоряджень)</t>
  </si>
  <si>
    <r>
      <t xml:space="preserve">Підвищення кваліфікації працівників (КЕКВ 2282) </t>
    </r>
    <r>
      <rPr>
        <sz val="12"/>
        <color indexed="14"/>
        <rFont val="Times New Roman"/>
        <family val="1"/>
        <charset val="204"/>
      </rPr>
      <t>(п.5.1)</t>
    </r>
  </si>
  <si>
    <r>
      <t xml:space="preserve">Підвищення кваліфікації працівників (КЕКВ 2282) </t>
    </r>
    <r>
      <rPr>
        <sz val="12"/>
        <color indexed="14"/>
        <rFont val="Times New Roman"/>
        <family val="1"/>
        <charset val="204"/>
      </rPr>
      <t>(п.5.3)</t>
    </r>
  </si>
  <si>
    <t>Середні витрати на підвищення кваліфікації одного фахівця</t>
  </si>
  <si>
    <t>Виконання місцевими державними адміністраціями повноважень, визначених Конституцією України, законами України, актами Президента України, Кабінету Міністрів України, інших органів виконавчої влади вищого рівня та делегованих місцевими радами</t>
  </si>
  <si>
    <t>2023 рік (прогноз)</t>
  </si>
  <si>
    <t>2023 рік</t>
  </si>
  <si>
    <t>Аналіз управління бюджетними зобов’язаннями та пропозиції щодо упорядкування бюджетних зобов’язань у 2020 році</t>
  </si>
  <si>
    <t>2024 рік (прогноз)</t>
  </si>
  <si>
    <t>Розподіл граничного обсягу видатків/надання кредитів загального фонду державного бюджету на 2022 рік та індикативних прогнозних показників на 2023 і 2024 роки за бюджетними програмами</t>
  </si>
  <si>
    <t>2024 рік</t>
  </si>
  <si>
    <t>Кредиторська заборго-ваність на 01.01.2021</t>
  </si>
  <si>
    <t>Дебіторська заборго-ваність на 01.01.2021</t>
  </si>
  <si>
    <r>
      <t>Видатки спеціального фонду держаного бюджету за КПКВК 7941010 "Здійснення виконавчої влади у Чернівецькій області" на 2020 рік заплановано</t>
    </r>
    <r>
      <rPr>
        <i/>
        <sz val="12"/>
        <rFont val="Times New Roman"/>
        <family val="1"/>
        <charset val="204"/>
      </rPr>
      <t xml:space="preserve"> в управлінні капітального будівництва облдержадміністрації, Державному архіві області та в архівних відділах райдержадміністрацій</t>
    </r>
    <r>
      <rPr>
        <sz val="12"/>
        <rFont val="Times New Roman"/>
        <family val="1"/>
        <charset val="204"/>
      </rPr>
      <t>.
Прогнозний обсяг надходжень на 2020 рік складає __ тис.грн.</t>
    </r>
  </si>
  <si>
    <t>2024 рік (прогноз) в межах доведених індикативних прогнозних показників</t>
  </si>
  <si>
    <t>2024 рік (прогноз) зміни у разі передбачення додаткових коштів</t>
  </si>
  <si>
    <t>Кількість фахівців-жінок, які підвищать кваліфікацію</t>
  </si>
  <si>
    <t>Кількість фахівців-чоловіків, які підвищать кваліфікацію</t>
  </si>
  <si>
    <t>Кількість фахівців-жінок, які підвищують кваліфікацію</t>
  </si>
  <si>
    <t>Кількість фахівців-чоловіків, які підвищують кваліфікацію</t>
  </si>
  <si>
    <t>Кількість фахівців-жінки, які підвищують кваліфікацію</t>
  </si>
  <si>
    <t>Кількість фахівців-чоловіки, які підвищують кваліфікацію</t>
  </si>
  <si>
    <r>
      <t xml:space="preserve">Забезпечення діяльності місцевих державних адміністрацій області </t>
    </r>
    <r>
      <rPr>
        <sz val="12"/>
        <color indexed="14"/>
        <rFont val="Times New Roman"/>
        <family val="1"/>
        <charset val="204"/>
      </rPr>
      <t>(п.5.1)</t>
    </r>
  </si>
  <si>
    <r>
      <t xml:space="preserve">Забезпечення діяльності місцевих державних адміністрацій області </t>
    </r>
    <r>
      <rPr>
        <sz val="12"/>
        <color indexed="14"/>
        <rFont val="Times New Roman"/>
        <family val="1"/>
        <charset val="204"/>
      </rPr>
      <t>(п.5.3)</t>
    </r>
  </si>
  <si>
    <t xml:space="preserve">Розрахунки до бюджетного запиту на 2023 рік </t>
  </si>
  <si>
    <t>2023 рік (проєкт)</t>
  </si>
  <si>
    <t>2025 рік (прогноз)</t>
  </si>
  <si>
    <t>Пропозиції щодо капітальних видатків (КЕКВ 3110, 3150, 3160, 3210, 3230, 3240)
у 2021-2022 роках та план на 2023 рік і показники, що їх характеризують</t>
  </si>
  <si>
    <t>2021 рік - затверджено з урахуванням змін</t>
  </si>
  <si>
    <t>2021 рік - звіт</t>
  </si>
  <si>
    <t xml:space="preserve">2022 рік - затверджено
</t>
  </si>
  <si>
    <t xml:space="preserve">Кількість одиниць обладнання станом на 01.01.2023 (в т. ч. ступінь фізичного і морального зношення обладнанн) </t>
  </si>
  <si>
    <t>План на 2023 рік</t>
  </si>
  <si>
    <t xml:space="preserve">Відхилення
2023 р. (план) проти 2022 р. (затв.)
</t>
  </si>
  <si>
    <t>…..</t>
  </si>
  <si>
    <t xml:space="preserve">Додаток 3-В
</t>
  </si>
  <si>
    <t>Пропозиції щодо плану капітальних видатків загального фонду державного бюджету на 2023 рік</t>
  </si>
  <si>
    <t>2022 рік (очік.)</t>
  </si>
  <si>
    <t>7941000</t>
  </si>
  <si>
    <t>Апарат Чернівецької обласної державної адміністрації</t>
  </si>
  <si>
    <t>БЮДЖЕТНИЙ ЗАПИТ НА 2023-2025 РОКИ загальний, Форма 2023-1</t>
  </si>
  <si>
    <t>2021 рік
(звіт)</t>
  </si>
  <si>
    <t>2022 рік
(затверджено)</t>
  </si>
  <si>
    <t>2023 рік
(проєкт)</t>
  </si>
  <si>
    <t>2024 рік
(прогноз)</t>
  </si>
  <si>
    <t>2025рік
(прогноз)</t>
  </si>
  <si>
    <r>
      <t>БЮДЖЕТНИЙ ЗАПИТ НА 2023-2025 РОКИ індивідуальний, Форма 2023-2</t>
    </r>
    <r>
      <rPr>
        <sz val="18"/>
        <color indexed="8"/>
        <rFont val="Times New Roman"/>
        <family val="1"/>
        <charset val="204"/>
      </rPr>
      <t> </t>
    </r>
  </si>
  <si>
    <t>Мета та завдання бюджетної програми на 2023-2025 роки</t>
  </si>
  <si>
    <t>Надходження для виконання бюджетної програми у 2021-2023 роках</t>
  </si>
  <si>
    <t>2021 рік (звіт)</t>
  </si>
  <si>
    <t>2022 рік (затверджено)</t>
  </si>
  <si>
    <t xml:space="preserve"> Надходження для виконання бюджетної програми у 2024 і 2025 роках</t>
  </si>
  <si>
    <t>Видатки за кодами економічної класифікації видатків бюджету у 2021-2023 роках</t>
  </si>
  <si>
    <t>Надання кредитів за кодами класифікації кредитування бюджету у 2021-2023 роках</t>
  </si>
  <si>
    <t>20201рік (звіт)</t>
  </si>
  <si>
    <t>Видатки за кодами економічної класифікації видатків бюджету у 2024 і 2025 роках</t>
  </si>
  <si>
    <t>Надання кредитів за кодами класифікації кредитування бюджету у 2024 і 2025 роках</t>
  </si>
  <si>
    <t>Видатки/надання кредитів за напрямами використання бюджетних коштів у 2021-2032 роках</t>
  </si>
  <si>
    <t>Видатки/надання кредитів за напрямами використання бюджетних коштів у 2024 і 2025 роках</t>
  </si>
  <si>
    <t>Результативні показники бюджетної програми у 2021-2023 роках</t>
  </si>
  <si>
    <t>Результативні показники бюджетної програми у 2024 і 2025 роках</t>
  </si>
  <si>
    <t>20223рік (проєкт)</t>
  </si>
  <si>
    <t>2022 рік (план)</t>
  </si>
  <si>
    <t>2025 рік</t>
  </si>
  <si>
    <t>Державні цільові програми, які виконуються в межах бюджетної програми у 2021-2023 роках</t>
  </si>
  <si>
    <t>Державні цільові програми, які виконуються в межах бюджетної програми у 2024 і 2025 роках</t>
  </si>
  <si>
    <t>Аналіз результатів, досягнутих внаслідок використання коштів загального фонду бюджету у 2021 році, очікувані результати у 2022 році, обґрунтування необхідності передбачення видатків/надання кредитів на 2023-2025 роки</t>
  </si>
  <si>
    <t>Бюджетні зобов’язання у 2021-2022 роках</t>
  </si>
  <si>
    <t>Кредиторська заборгованість загального фонду державного бюджету у 2021 році</t>
  </si>
  <si>
    <t>Кредиторська заборго-ваність на 01.01.2022</t>
  </si>
  <si>
    <t>Кредиторська заборгованість за загальним фондом державного бюджету у 2022-2023 роках</t>
  </si>
  <si>
    <t>кредиторська заборго-ваність на 01.01.2022</t>
  </si>
  <si>
    <t>можлива кредиторська заборго-ваність на 01.01.2023
(4-5-6)</t>
  </si>
  <si>
    <t>Дебіторська заборгованість у 2021-2023 роках</t>
  </si>
  <si>
    <t>Дебіторська заборго-ваність на 01.01.2022</t>
  </si>
  <si>
    <t>Очікувана дебіторська заборго-ваність на 01.01.2023</t>
  </si>
  <si>
    <t>Нормативно-правові акти, виконання яких у 2023 році не забезпечено граничним обсягом видатків/надання кредитів загального фонду</t>
  </si>
  <si>
    <t>Підстави та обґрунтування видатків спеціального фонду на 2023 рік та на 2024-2025 роки за рахунок надходжень до спеціального фонду, аналіз результатів, досягнутих внаслідок використання коштів спеціального фонду бюджету у 2021 році, та очікувані результати у 2022 році</t>
  </si>
  <si>
    <r>
      <t>БЮДЖЕТНИЙ ЗАПИТ НА 2023-2025 РОКИ додатковий, Форма 2023-3</t>
    </r>
    <r>
      <rPr>
        <sz val="18"/>
        <color indexed="8"/>
        <rFont val="Times New Roman"/>
        <family val="1"/>
        <charset val="204"/>
      </rPr>
      <t> </t>
    </r>
  </si>
  <si>
    <t>Додаткові видатки/надання кредитів загального фонду державного бюджету на 2023 рік за бюджетними програмами</t>
  </si>
  <si>
    <t>20212рік (затверджено)</t>
  </si>
  <si>
    <t>Обґрунтування необхідності додаткових коштів загального фонду на 2023 рік</t>
  </si>
  <si>
    <t>2023 рік (проєкт) в межах доведених граничних обсягів</t>
  </si>
  <si>
    <t>2023 рік (проєкт) зміни у разі передбачення додаткових коштів</t>
  </si>
  <si>
    <t>Наслідки у разі якщо додаткові кошти не будуть передбачені у 2023 році та альтернативні заходи, яких необхідно вжити для забезпечення виконання бюджетної програми</t>
  </si>
  <si>
    <t>Додаткові видатки/надання кредитів загального фонду державного бюджету на 2024 і 2025 роки за бюджетними програмами</t>
  </si>
  <si>
    <t>Обґрунтування необхідності додаткових коштів із загального фонду
на 2024 і 2025 р.</t>
  </si>
  <si>
    <t>2025 рік (прогноз) в межах доведених індикативних прогнозних показників</t>
  </si>
  <si>
    <t>2025 рік (прогноз) зміни у разі передбачення додаткових коштів</t>
  </si>
  <si>
    <t>Наслідки у разі якщо додаткові кошти не будуть передбачені у 2024-2025 роках та альтернативні заходи, яких необхідно вжити для забезпечення виконання бюджетної програми</t>
  </si>
  <si>
    <r>
      <t xml:space="preserve">Не забувайте подати підписані </t>
    </r>
    <r>
      <rPr>
        <b/>
        <u/>
        <sz val="14"/>
        <rFont val="Arial Cyr"/>
        <charset val="204"/>
      </rPr>
      <t>додатки 3-А, 3-Б, 3-В,</t>
    </r>
    <r>
      <rPr>
        <sz val="14"/>
        <rFont val="Arial Cyr"/>
        <charset val="204"/>
      </rPr>
      <t xml:space="preserve"> навіть якщо вони не містять даних!!!</t>
    </r>
  </si>
  <si>
    <t>Спецфонд 2023 рік (проєкт)</t>
  </si>
  <si>
    <t>Спецфонд 20224рік (прогноз)</t>
  </si>
  <si>
    <t>Спецфонд  2025 рік (прогноз)</t>
  </si>
  <si>
    <t>За нявності будь-яких питань, будь ласка, дзвоніть
(066) 036-86-68</t>
  </si>
  <si>
    <r>
      <t xml:space="preserve">2024 рік </t>
    </r>
    <r>
      <rPr>
        <sz val="12"/>
        <color indexed="10"/>
        <rFont val="Times New Roman"/>
        <family val="1"/>
        <charset val="204"/>
      </rPr>
      <t>(НЕ ЗАПОВНЮВАТИ)</t>
    </r>
  </si>
  <si>
    <r>
      <t>2025 рік</t>
    </r>
    <r>
      <rPr>
        <sz val="12"/>
        <color indexed="10"/>
        <rFont val="Times New Roman"/>
        <family val="1"/>
        <charset val="204"/>
      </rPr>
      <t xml:space="preserve"> (НЕ ЗАПОВНЮВАТИ)</t>
    </r>
  </si>
  <si>
    <t>(назва установи)</t>
  </si>
  <si>
    <t>здійснена передоплата періодичних видань у жовтні 2021 року на 2022 рік</t>
  </si>
  <si>
    <t>по мірі отримання періодичних видань згідно актів дебіторська заборгованість списалася</t>
  </si>
  <si>
    <r>
      <t>За бюджетною програмою КПКВК 7941010 "Здійснення виконавчої влади у Чернівецькій області"</t>
    </r>
    <r>
      <rPr>
        <i/>
        <sz val="12"/>
        <rFont val="Times New Roman"/>
        <family val="1"/>
        <charset val="204"/>
      </rPr>
      <t xml:space="preserve"> {установі}</t>
    </r>
    <r>
      <rPr>
        <sz val="12"/>
        <rFont val="Times New Roman"/>
        <family val="1"/>
        <charset val="204"/>
      </rPr>
      <t>видатки загального фонду державного бюджету на 2021 рік затверджено в сумі  26718,0 тис. грн. Касові видатки за вказаний період склали  26664,2 тис.грн.  На 01.01.2022 року   кредиторська заборгованість відсутня.</t>
    </r>
  </si>
  <si>
    <t>Чернівецька обласна державна адміністрація (обласна військова адміністрація)</t>
  </si>
  <si>
    <t>Видатки на утримання {установи}у 2022 році затверджено в сумі  32791,3 тис. грн., після уточнення  видатки склали 28238,7 тис.грн, що більше на 1574,5 тис. грн. або 6% порівняно з минулим роком. Видатки на оплату праці з нарахуваннями після уточнення склали 26028,5 тис. грн., що складає 92,2% загального обсягу. Однак, зазначені обсяги видатків не забезпечують потреби в асигнуваннях для ..... Для нарахування ... до кінця цього року додатково потрібно __тис. грн.</t>
  </si>
  <si>
    <t>- інші виплати ( надбавка за інтенсивність, високі досягнення у праці, нічні, індексація)</t>
  </si>
  <si>
    <t>надбавка за інтенсивність та високі досягнення в праці  в розмірі 50%, індексація, нічні</t>
  </si>
  <si>
    <t xml:space="preserve">нарахування на оплату праці - 22% </t>
  </si>
  <si>
    <t>послуги  технічного захисту інформації - 70,0 тис.грн;  збільшення тарифів на телекомунікаційні послуги -32,6 тис.грн;, послуги на прошивку документів - 10,0 тис.грн; заправка картриджів та інш.-39,5 тис.грн на 2023 рік</t>
  </si>
  <si>
    <t>за теплопостачання - 184,0 тис.грн; водопостачання -4,0 тис.грн; електроенергію -51,0 тис.грн; вивіз сміття 4,4 тис.грн.</t>
  </si>
  <si>
    <r>
      <t xml:space="preserve">Затверджені видатки для утримання </t>
    </r>
    <r>
      <rPr>
        <i/>
        <sz val="12"/>
        <color indexed="8"/>
        <rFont val="Times New Roman"/>
        <family val="1"/>
        <charset val="204"/>
      </rPr>
      <t>установи</t>
    </r>
    <r>
      <rPr>
        <sz val="12"/>
        <color indexed="8"/>
        <rFont val="Times New Roman"/>
        <family val="1"/>
        <charset val="204"/>
      </rPr>
      <t xml:space="preserve"> (крім захищених статей) впродовж багатьох років забезпечують потребу лише на    відсотків. Тому виділення додаткових коштів для проведення поточних витрат з утримання призведе до забезпечення її нормального функціонування, покращення умов праці працівників тощо. Також буде оновлено комп'ютерну та оргтехніку, яка на цей час є морально та фізично застарілою...</t>
    </r>
  </si>
  <si>
    <r>
      <t xml:space="preserve">Передбачені на 2023 рік видатки з поточного утримання </t>
    </r>
    <r>
      <rPr>
        <i/>
        <sz val="12"/>
        <rFont val="Times New Roman"/>
        <family val="1"/>
        <charset val="204"/>
      </rPr>
      <t xml:space="preserve">{установи} </t>
    </r>
    <r>
      <rPr>
        <sz val="12"/>
        <rFont val="Times New Roman"/>
        <family val="1"/>
        <charset val="204"/>
      </rPr>
      <t>(проведення розрахунків за послуги зв'язку, оренду, охорону приміщень, придбання канцтоварів, інші послуги, відрядження тощо) забезпечують потребу в коштах лише на 85,3 %. У 2023 році не забезпечено також асигнуваннями потребу в коштах для проведення розрахунків за комунальні послуги та енергоносії (додатково потрібно 243,4 тис. грн.).</t>
    </r>
  </si>
  <si>
    <t>Перший заступник голови обласної державної адміністрації (начальника обласної військової адміністрації)</t>
  </si>
  <si>
    <t>Альона АТАМАНЮК</t>
  </si>
  <si>
    <t>Галина МИХАЙЛЮК</t>
  </si>
  <si>
    <t>Начальник відділу фінансово - господарського забезпечення апрарату  обласної державної адміністрації ( обласної військової адміністрації) - головний бухгалтер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</si>
</sst>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8" x14ac:knownFonts="1">
    <font>
      <sz val="10"/>
      <name val="Arial Cyr"/>
      <charset val="204"/>
    </font>
    <font>
      <sz val="8"/>
      <name val="Arial Cyr"/>
      <charset val="204"/>
    </font>
    <font>
      <sz val="10"/>
      <name val="Times New Roman"/>
      <family val="1"/>
      <charset val="204"/>
    </font>
    <font>
      <sz val="12"/>
      <name val="Times New Roman"/>
      <family val="1"/>
      <charset val="204"/>
    </font>
    <font>
      <b/>
      <sz val="12"/>
      <name val="Times New Roman"/>
      <family val="1"/>
      <charset val="204"/>
    </font>
    <font>
      <sz val="12"/>
      <color indexed="8"/>
      <name val="Times New Roman"/>
      <family val="1"/>
      <charset val="204"/>
    </font>
    <font>
      <b/>
      <sz val="14"/>
      <color indexed="8"/>
      <name val="Times New Roman"/>
      <family val="1"/>
      <charset val="204"/>
    </font>
    <font>
      <b/>
      <sz val="12"/>
      <color indexed="8"/>
      <name val="Times New Roman"/>
      <family val="1"/>
      <charset val="204"/>
    </font>
    <font>
      <sz val="10"/>
      <color indexed="8"/>
      <name val="Times New Roman"/>
      <family val="1"/>
      <charset val="204"/>
    </font>
    <font>
      <b/>
      <sz val="10"/>
      <color indexed="8"/>
      <name val="Times New Roman"/>
      <family val="1"/>
      <charset val="204"/>
    </font>
    <font>
      <i/>
      <sz val="12"/>
      <name val="Times New Roman"/>
      <family val="1"/>
      <charset val="204"/>
    </font>
    <font>
      <sz val="9"/>
      <color indexed="8"/>
      <name val="Times New Roman"/>
      <family val="1"/>
      <charset val="204"/>
    </font>
    <font>
      <b/>
      <sz val="10"/>
      <name val="Times New Roman"/>
      <family val="1"/>
      <charset val="204"/>
    </font>
    <font>
      <b/>
      <sz val="14"/>
      <name val="Times New Roman"/>
      <family val="1"/>
      <charset val="204"/>
    </font>
    <font>
      <b/>
      <sz val="9"/>
      <color indexed="8"/>
      <name val="Times New Roman"/>
      <family val="1"/>
      <charset val="204"/>
    </font>
    <font>
      <sz val="8"/>
      <color indexed="8"/>
      <name val="Times New Roman"/>
      <family val="1"/>
      <charset val="204"/>
    </font>
    <font>
      <i/>
      <sz val="12"/>
      <color indexed="8"/>
      <name val="Times New Roman"/>
      <family val="1"/>
      <charset val="204"/>
    </font>
    <font>
      <sz val="8"/>
      <name val="Times New Roman"/>
      <family val="1"/>
      <charset val="204"/>
    </font>
    <font>
      <b/>
      <sz val="18"/>
      <color indexed="8"/>
      <name val="Times New Roman"/>
      <family val="1"/>
      <charset val="204"/>
    </font>
    <font>
      <sz val="18"/>
      <color indexed="8"/>
      <name val="Times New Roman"/>
      <family val="1"/>
      <charset val="204"/>
    </font>
    <font>
      <sz val="16"/>
      <name val="Times New Roman"/>
      <family val="1"/>
      <charset val="204"/>
    </font>
    <font>
      <sz val="11"/>
      <color indexed="62"/>
      <name val="Calibri"/>
      <family val="2"/>
      <charset val="204"/>
    </font>
    <font>
      <b/>
      <sz val="11"/>
      <color indexed="9"/>
      <name val="Calibri"/>
      <family val="2"/>
      <charset val="204"/>
    </font>
    <font>
      <b/>
      <sz val="18"/>
      <color indexed="56"/>
      <name val="Cambria"/>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b/>
      <i/>
      <sz val="12"/>
      <name val="Times New Roman"/>
      <family val="1"/>
      <charset val="204"/>
    </font>
    <font>
      <b/>
      <u/>
      <sz val="16"/>
      <name val="Times New Roman"/>
      <family val="1"/>
      <charset val="204"/>
    </font>
    <font>
      <b/>
      <sz val="11"/>
      <name val="Times New Roman"/>
      <family val="1"/>
      <charset val="204"/>
    </font>
    <font>
      <i/>
      <sz val="10"/>
      <name val="Times New Roman"/>
      <family val="1"/>
      <charset val="204"/>
    </font>
    <font>
      <b/>
      <sz val="8"/>
      <name val="Times New Roman"/>
      <family val="1"/>
      <charset val="204"/>
    </font>
    <font>
      <b/>
      <i/>
      <sz val="9"/>
      <color indexed="8"/>
      <name val="Times New Roman"/>
      <family val="1"/>
      <charset val="204"/>
    </font>
    <font>
      <i/>
      <sz val="9"/>
      <color indexed="8"/>
      <name val="Times New Roman"/>
      <family val="1"/>
      <charset val="204"/>
    </font>
    <font>
      <i/>
      <sz val="9"/>
      <name val="Times New Roman"/>
      <family val="1"/>
      <charset val="204"/>
    </font>
    <font>
      <b/>
      <i/>
      <sz val="9"/>
      <name val="Times New Roman"/>
      <family val="1"/>
      <charset val="204"/>
    </font>
    <font>
      <sz val="9"/>
      <name val="Times New Roman"/>
      <family val="1"/>
      <charset val="204"/>
    </font>
    <font>
      <b/>
      <sz val="9"/>
      <name val="Times New Roman"/>
      <family val="1"/>
      <charset val="204"/>
    </font>
    <font>
      <sz val="14"/>
      <name val="Arial Cyr"/>
      <charset val="204"/>
    </font>
    <font>
      <b/>
      <u/>
      <sz val="14"/>
      <name val="Arial Cyr"/>
      <charset val="204"/>
    </font>
    <font>
      <sz val="11"/>
      <color indexed="8"/>
      <name val="Times New Roman"/>
      <family val="1"/>
      <charset val="204"/>
    </font>
    <font>
      <b/>
      <sz val="16"/>
      <name val="Arial Cyr"/>
      <charset val="204"/>
    </font>
    <font>
      <b/>
      <sz val="12"/>
      <color indexed="14"/>
      <name val="Times New Roman"/>
      <family val="1"/>
      <charset val="204"/>
    </font>
    <font>
      <sz val="10"/>
      <color indexed="14"/>
      <name val="Times New Roman"/>
      <family val="1"/>
      <charset val="204"/>
    </font>
    <font>
      <sz val="12"/>
      <color indexed="14"/>
      <name val="Times New Roman"/>
      <family val="1"/>
      <charset val="204"/>
    </font>
    <font>
      <b/>
      <sz val="16"/>
      <name val="Times New Roman"/>
      <family val="1"/>
      <charset val="204"/>
    </font>
    <font>
      <sz val="12"/>
      <color indexed="10"/>
      <name val="Times New Roman"/>
      <family val="1"/>
      <charset val="204"/>
    </font>
  </fonts>
  <fills count="15">
    <fill>
      <patternFill patternType="none"/>
    </fill>
    <fill>
      <patternFill patternType="gray125"/>
    </fill>
    <fill>
      <patternFill patternType="solid">
        <fgColor indexed="42"/>
      </patternFill>
    </fill>
    <fill>
      <patternFill patternType="solid">
        <fgColor indexed="47"/>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
      <patternFill patternType="solid">
        <fgColor theme="3" tint="0.79998168889431442"/>
        <bgColor indexed="64"/>
      </patternFill>
    </fill>
    <fill>
      <patternFill patternType="solid">
        <fgColor rgb="FFCCFFFF"/>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xf numFmtId="0" fontId="21" fillId="3" borderId="1" applyNumberFormat="0" applyAlignment="0" applyProtection="0"/>
    <xf numFmtId="0" fontId="26" fillId="2" borderId="0" applyNumberFormat="0" applyBorder="0" applyAlignment="0" applyProtection="0"/>
    <xf numFmtId="0" fontId="24" fillId="0" borderId="2" applyNumberFormat="0" applyFill="0" applyAlignment="0" applyProtection="0"/>
    <xf numFmtId="0" fontId="22" fillId="4" borderId="3" applyNumberFormat="0" applyAlignment="0" applyProtection="0"/>
    <xf numFmtId="0" fontId="23" fillId="0" borderId="0" applyNumberFormat="0" applyFill="0" applyBorder="0" applyAlignment="0" applyProtection="0"/>
    <xf numFmtId="0" fontId="25" fillId="0" borderId="0" applyNumberFormat="0" applyFill="0" applyBorder="0" applyAlignment="0" applyProtection="0"/>
  </cellStyleXfs>
  <cellXfs count="486">
    <xf numFmtId="0" fontId="0" fillId="0" borderId="0" xfId="0"/>
    <xf numFmtId="0" fontId="5" fillId="0" borderId="4" xfId="0" applyFont="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164" fontId="4" fillId="0" borderId="0" xfId="0" applyNumberFormat="1" applyFont="1" applyAlignment="1" applyProtection="1">
      <alignment vertical="center" wrapText="1"/>
    </xf>
    <xf numFmtId="164" fontId="3" fillId="0" borderId="0" xfId="0" applyNumberFormat="1" applyFont="1" applyAlignment="1" applyProtection="1">
      <alignment vertical="center" wrapText="1"/>
    </xf>
    <xf numFmtId="164" fontId="3" fillId="0" borderId="0" xfId="0" applyNumberFormat="1" applyFont="1" applyAlignment="1" applyProtection="1">
      <alignment horizontal="center" vertical="center" wrapText="1"/>
    </xf>
    <xf numFmtId="164" fontId="4" fillId="0" borderId="0" xfId="0" applyNumberFormat="1" applyFont="1" applyAlignment="1" applyProtection="1">
      <alignment horizontal="left" vertical="center" wrapText="1"/>
    </xf>
    <xf numFmtId="164" fontId="2" fillId="0" borderId="0" xfId="0" applyNumberFormat="1" applyFont="1" applyAlignment="1" applyProtection="1">
      <alignment horizontal="left" vertical="center" wrapText="1"/>
    </xf>
    <xf numFmtId="164" fontId="2" fillId="0" borderId="0" xfId="0" applyNumberFormat="1" applyFont="1" applyAlignment="1" applyProtection="1">
      <alignment horizontal="center" vertical="center" wrapText="1"/>
    </xf>
    <xf numFmtId="164" fontId="2" fillId="0" borderId="0" xfId="0" applyNumberFormat="1" applyFont="1" applyAlignment="1" applyProtection="1">
      <alignment vertical="center" wrapText="1"/>
    </xf>
    <xf numFmtId="164" fontId="3" fillId="0" borderId="0" xfId="0" applyNumberFormat="1" applyFont="1" applyAlignment="1" applyProtection="1">
      <alignment horizontal="left" vertical="center" wrapText="1"/>
    </xf>
    <xf numFmtId="49" fontId="3" fillId="0" borderId="4" xfId="0" applyNumberFormat="1" applyFont="1" applyBorder="1" applyAlignment="1" applyProtection="1">
      <alignment horizontal="center" vertical="center" wrapText="1"/>
    </xf>
    <xf numFmtId="164" fontId="2" fillId="0" borderId="4" xfId="0" applyNumberFormat="1" applyFont="1" applyBorder="1" applyAlignment="1" applyProtection="1">
      <alignment horizontal="center" vertical="center" wrapText="1"/>
    </xf>
    <xf numFmtId="164" fontId="4" fillId="0" borderId="0" xfId="0" applyNumberFormat="1" applyFont="1" applyAlignment="1" applyProtection="1">
      <alignment horizontal="justify" vertical="center" wrapText="1"/>
    </xf>
    <xf numFmtId="164" fontId="8" fillId="0" borderId="4" xfId="0" applyNumberFormat="1" applyFont="1" applyBorder="1" applyAlignment="1" applyProtection="1">
      <alignment horizontal="center" vertical="center" wrapText="1"/>
    </xf>
    <xf numFmtId="49" fontId="2" fillId="0" borderId="4" xfId="0" applyNumberFormat="1" applyFont="1" applyBorder="1" applyAlignment="1" applyProtection="1">
      <alignment horizontal="center" vertical="center" wrapText="1"/>
    </xf>
    <xf numFmtId="164" fontId="3" fillId="0" borderId="4" xfId="0" applyNumberFormat="1" applyFont="1" applyFill="1" applyBorder="1" applyAlignment="1" applyProtection="1">
      <alignment vertical="center" wrapText="1"/>
    </xf>
    <xf numFmtId="164" fontId="4" fillId="0" borderId="4" xfId="0" applyNumberFormat="1" applyFont="1" applyBorder="1" applyAlignment="1" applyProtection="1">
      <alignment vertical="center" wrapText="1"/>
    </xf>
    <xf numFmtId="164" fontId="3" fillId="0" borderId="0" xfId="0" applyNumberFormat="1" applyFont="1" applyBorder="1" applyAlignment="1" applyProtection="1">
      <alignment vertical="center" wrapText="1"/>
    </xf>
    <xf numFmtId="164" fontId="2" fillId="0" borderId="0" xfId="0" applyNumberFormat="1" applyFont="1" applyBorder="1" applyAlignment="1" applyProtection="1">
      <alignment horizontal="center" vertical="center" wrapText="1"/>
    </xf>
    <xf numFmtId="0" fontId="3" fillId="0" borderId="0" xfId="0" applyFont="1" applyAlignment="1" applyProtection="1">
      <alignment vertical="center" wrapText="1"/>
    </xf>
    <xf numFmtId="0" fontId="7" fillId="0" borderId="0" xfId="0" applyFont="1" applyAlignment="1" applyProtection="1">
      <alignment horizontal="justify" vertical="center" wrapText="1"/>
    </xf>
    <xf numFmtId="0" fontId="3" fillId="0" borderId="0" xfId="0" applyFont="1" applyFill="1" applyAlignment="1" applyProtection="1">
      <alignment vertical="center" wrapText="1"/>
    </xf>
    <xf numFmtId="0" fontId="4"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2" fillId="0" borderId="0" xfId="0" applyFont="1" applyAlignment="1" applyProtection="1">
      <alignment vertical="center" wrapText="1"/>
    </xf>
    <xf numFmtId="0" fontId="8" fillId="0" borderId="0" xfId="0" applyFont="1" applyAlignment="1" applyProtection="1">
      <alignment horizontal="center" vertical="center" wrapText="1"/>
    </xf>
    <xf numFmtId="0" fontId="8" fillId="0" borderId="4" xfId="0" applyFont="1" applyBorder="1" applyAlignment="1" applyProtection="1">
      <alignment horizontal="center" vertical="center" wrapText="1"/>
    </xf>
    <xf numFmtId="164" fontId="3" fillId="0" borderId="5" xfId="0" applyNumberFormat="1" applyFont="1" applyFill="1" applyBorder="1" applyAlignment="1" applyProtection="1">
      <alignment vertical="center" wrapText="1"/>
    </xf>
    <xf numFmtId="164" fontId="5" fillId="0" borderId="5" xfId="0" applyNumberFormat="1" applyFont="1" applyFill="1" applyBorder="1" applyAlignment="1" applyProtection="1">
      <alignment horizontal="center" vertical="center" wrapText="1"/>
    </xf>
    <xf numFmtId="164" fontId="5" fillId="0" borderId="5" xfId="0" applyNumberFormat="1" applyFont="1" applyBorder="1" applyAlignment="1" applyProtection="1">
      <alignment horizontal="center" vertical="center" wrapText="1"/>
    </xf>
    <xf numFmtId="164" fontId="3" fillId="0" borderId="5" xfId="0" applyNumberFormat="1" applyFont="1" applyBorder="1" applyAlignment="1" applyProtection="1">
      <alignment vertical="center" wrapText="1"/>
    </xf>
    <xf numFmtId="0" fontId="3" fillId="0" borderId="4" xfId="0" applyFont="1" applyBorder="1" applyAlignment="1" applyProtection="1">
      <alignment horizontal="center" vertical="center" wrapText="1"/>
    </xf>
    <xf numFmtId="164" fontId="5" fillId="0" borderId="4" xfId="0" applyNumberFormat="1" applyFont="1" applyBorder="1" applyAlignment="1" applyProtection="1">
      <alignment horizontal="center" vertical="center" wrapText="1"/>
    </xf>
    <xf numFmtId="164" fontId="3" fillId="0" borderId="4" xfId="0" applyNumberFormat="1" applyFont="1" applyBorder="1" applyAlignment="1" applyProtection="1">
      <alignment vertical="center" wrapText="1"/>
    </xf>
    <xf numFmtId="164" fontId="3" fillId="0" borderId="6" xfId="0" applyNumberFormat="1" applyFont="1" applyBorder="1" applyAlignment="1" applyProtection="1">
      <alignment vertical="center" wrapText="1"/>
    </xf>
    <xf numFmtId="0" fontId="9" fillId="0" borderId="0" xfId="0" applyFont="1" applyBorder="1" applyAlignment="1" applyProtection="1">
      <alignment horizontal="left" vertical="center" wrapText="1"/>
    </xf>
    <xf numFmtId="164" fontId="4" fillId="0" borderId="0" xfId="0" applyNumberFormat="1" applyFont="1" applyBorder="1" applyAlignment="1" applyProtection="1">
      <alignment vertical="center" wrapText="1"/>
    </xf>
    <xf numFmtId="0" fontId="4" fillId="0" borderId="0" xfId="0" applyFont="1" applyBorder="1" applyAlignment="1" applyProtection="1">
      <alignment horizontal="left" vertical="center" wrapText="1"/>
    </xf>
    <xf numFmtId="164" fontId="3" fillId="0" borderId="5" xfId="0" applyNumberFormat="1" applyFont="1" applyFill="1" applyBorder="1" applyAlignment="1" applyProtection="1">
      <alignment horizontal="right" vertical="center" wrapText="1"/>
    </xf>
    <xf numFmtId="164" fontId="3" fillId="0" borderId="5" xfId="0" applyNumberFormat="1" applyFont="1" applyBorder="1" applyAlignment="1" applyProtection="1">
      <alignment horizontal="right" vertical="center" wrapText="1"/>
    </xf>
    <xf numFmtId="164" fontId="3" fillId="0" borderId="4" xfId="0" applyNumberFormat="1" applyFont="1" applyBorder="1" applyAlignment="1" applyProtection="1">
      <alignment horizontal="right" vertical="center" wrapText="1"/>
    </xf>
    <xf numFmtId="164" fontId="7" fillId="0" borderId="4" xfId="0" applyNumberFormat="1" applyFont="1" applyBorder="1" applyAlignment="1" applyProtection="1">
      <alignment horizontal="right" vertical="center" wrapText="1"/>
    </xf>
    <xf numFmtId="164" fontId="4" fillId="0" borderId="4" xfId="0" applyNumberFormat="1" applyFont="1" applyBorder="1" applyAlignment="1" applyProtection="1">
      <alignment horizontal="right" vertical="center" wrapText="1"/>
    </xf>
    <xf numFmtId="0" fontId="9" fillId="0" borderId="7" xfId="0" applyFont="1" applyBorder="1" applyAlignment="1" applyProtection="1">
      <alignment horizontal="left" vertical="center" wrapText="1"/>
    </xf>
    <xf numFmtId="164" fontId="7" fillId="0" borderId="7" xfId="0" applyNumberFormat="1" applyFont="1" applyBorder="1" applyAlignment="1" applyProtection="1">
      <alignment horizontal="right" vertical="center" wrapText="1"/>
    </xf>
    <xf numFmtId="164" fontId="4" fillId="0" borderId="7" xfId="0" applyNumberFormat="1" applyFont="1" applyBorder="1" applyAlignment="1" applyProtection="1">
      <alignment horizontal="right" vertical="center" wrapText="1"/>
    </xf>
    <xf numFmtId="0" fontId="5" fillId="6" borderId="4" xfId="0" applyFont="1" applyFill="1" applyBorder="1" applyAlignment="1" applyProtection="1">
      <alignment horizontal="center" vertical="top" wrapText="1"/>
    </xf>
    <xf numFmtId="0" fontId="7" fillId="0" borderId="0" xfId="0" applyFont="1" applyBorder="1" applyAlignment="1" applyProtection="1">
      <alignment horizontal="left" vertical="center" wrapText="1"/>
    </xf>
    <xf numFmtId="0" fontId="5" fillId="0" borderId="0" xfId="0" applyFont="1" applyAlignment="1" applyProtection="1">
      <alignment horizontal="right" vertical="center" wrapText="1"/>
    </xf>
    <xf numFmtId="164" fontId="5" fillId="0" borderId="4" xfId="0" applyNumberFormat="1" applyFont="1" applyBorder="1" applyAlignment="1" applyProtection="1">
      <alignment horizontal="right" vertical="center" wrapText="1"/>
    </xf>
    <xf numFmtId="164" fontId="4" fillId="0" borderId="0" xfId="0" applyNumberFormat="1" applyFont="1" applyBorder="1" applyAlignment="1" applyProtection="1">
      <alignment horizontal="right" vertical="center" wrapText="1"/>
    </xf>
    <xf numFmtId="164" fontId="7" fillId="0" borderId="0" xfId="0" applyNumberFormat="1" applyFont="1" applyBorder="1" applyAlignment="1" applyProtection="1">
      <alignment horizontal="right" vertical="center" wrapText="1"/>
    </xf>
    <xf numFmtId="0" fontId="3" fillId="0" borderId="4" xfId="0" applyFont="1" applyBorder="1" applyAlignment="1" applyProtection="1">
      <alignment vertical="center" wrapText="1"/>
    </xf>
    <xf numFmtId="164" fontId="3" fillId="0" borderId="4" xfId="0" applyNumberFormat="1" applyFont="1" applyFill="1" applyBorder="1" applyAlignment="1" applyProtection="1">
      <alignment horizontal="right" vertical="center" wrapText="1"/>
    </xf>
    <xf numFmtId="0" fontId="3" fillId="0" borderId="4" xfId="0" applyFont="1" applyFill="1" applyBorder="1" applyAlignment="1" applyProtection="1">
      <alignment horizontal="center" vertical="center" wrapText="1"/>
    </xf>
    <xf numFmtId="164" fontId="5" fillId="0" borderId="4" xfId="0" applyNumberFormat="1" applyFont="1" applyFill="1" applyBorder="1" applyAlignment="1" applyProtection="1">
      <alignment horizontal="right" vertical="center" wrapText="1"/>
    </xf>
    <xf numFmtId="0" fontId="3" fillId="0" borderId="0" xfId="0" applyFont="1" applyFill="1" applyBorder="1"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164" fontId="3" fillId="0" borderId="0" xfId="0" applyNumberFormat="1" applyFont="1" applyFill="1" applyBorder="1" applyAlignment="1" applyProtection="1">
      <alignment vertical="center" wrapText="1"/>
    </xf>
    <xf numFmtId="0" fontId="2" fillId="0" borderId="0" xfId="0" applyFont="1" applyAlignment="1" applyProtection="1">
      <alignment horizontal="center" vertical="center" wrapText="1"/>
    </xf>
    <xf numFmtId="0" fontId="3" fillId="0" borderId="0" xfId="0" applyFont="1" applyFill="1" applyBorder="1" applyAlignment="1" applyProtection="1">
      <alignment horizontal="right" vertical="center" wrapText="1"/>
    </xf>
    <xf numFmtId="164" fontId="5" fillId="0" borderId="0" xfId="0" applyNumberFormat="1" applyFont="1" applyFill="1" applyBorder="1" applyAlignment="1" applyProtection="1">
      <alignment horizontal="center" vertical="center" wrapText="1"/>
    </xf>
    <xf numFmtId="0" fontId="8" fillId="0" borderId="0" xfId="0" applyFont="1" applyFill="1" applyBorder="1" applyAlignment="1" applyProtection="1">
      <alignment horizontal="left" vertical="center" wrapText="1"/>
    </xf>
    <xf numFmtId="0" fontId="3" fillId="0" borderId="0" xfId="0" applyFont="1" applyBorder="1" applyAlignment="1" applyProtection="1">
      <alignment horizontal="left" vertical="center" wrapText="1"/>
    </xf>
    <xf numFmtId="0" fontId="11" fillId="0" borderId="4" xfId="0" applyFont="1" applyBorder="1" applyAlignment="1" applyProtection="1">
      <alignment horizontal="center" vertical="center" wrapText="1"/>
    </xf>
    <xf numFmtId="0" fontId="3" fillId="0" borderId="0" xfId="0" applyFont="1" applyBorder="1" applyAlignment="1" applyProtection="1">
      <alignment vertical="center" wrapText="1"/>
    </xf>
    <xf numFmtId="164" fontId="4" fillId="0" borderId="0" xfId="0" applyNumberFormat="1"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11" fillId="0" borderId="0"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7" fillId="0" borderId="0" xfId="0" applyFont="1" applyFill="1" applyAlignment="1" applyProtection="1">
      <alignment horizontal="justify" vertical="center" wrapText="1"/>
    </xf>
    <xf numFmtId="0" fontId="4" fillId="0" borderId="0" xfId="0" applyFont="1" applyFill="1" applyBorder="1" applyAlignment="1" applyProtection="1">
      <alignment horizontal="left" vertical="center" wrapText="1"/>
    </xf>
    <xf numFmtId="0" fontId="7" fillId="0" borderId="0" xfId="0" applyFont="1" applyFill="1" applyAlignment="1" applyProtection="1">
      <alignment vertical="center" wrapText="1"/>
    </xf>
    <xf numFmtId="0" fontId="3" fillId="0" borderId="0" xfId="0" applyFont="1" applyFill="1" applyAlignment="1" applyProtection="1">
      <alignment horizontal="center" vertical="center" wrapText="1"/>
    </xf>
    <xf numFmtId="0" fontId="7" fillId="0" borderId="0" xfId="0" applyFont="1" applyFill="1" applyAlignment="1" applyProtection="1">
      <alignment horizontal="left" vertical="center" wrapText="1"/>
    </xf>
    <xf numFmtId="0" fontId="8" fillId="0" borderId="0" xfId="0" applyFont="1" applyFill="1" applyAlignment="1" applyProtection="1">
      <alignment horizontal="center" vertical="center" wrapText="1"/>
    </xf>
    <xf numFmtId="0" fontId="8" fillId="0" borderId="0" xfId="0" applyFont="1" applyBorder="1" applyAlignment="1" applyProtection="1">
      <alignment vertical="center" wrapText="1"/>
    </xf>
    <xf numFmtId="0" fontId="7" fillId="0" borderId="0" xfId="0" applyFont="1" applyAlignment="1" applyProtection="1">
      <alignment vertical="center" wrapText="1"/>
    </xf>
    <xf numFmtId="0" fontId="3" fillId="0" borderId="0" xfId="0" applyFont="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Alignment="1" applyProtection="1">
      <alignment horizontal="left" vertical="center" wrapText="1"/>
    </xf>
    <xf numFmtId="0" fontId="12" fillId="0" borderId="0" xfId="0" applyFont="1" applyAlignment="1" applyProtection="1">
      <alignment horizontal="center" vertical="center" wrapText="1"/>
    </xf>
    <xf numFmtId="0" fontId="9" fillId="0" borderId="4" xfId="0" applyFont="1" applyBorder="1" applyAlignment="1" applyProtection="1">
      <alignment horizontal="center" vertical="center" wrapText="1"/>
    </xf>
    <xf numFmtId="0" fontId="8" fillId="6" borderId="4" xfId="0" applyFont="1" applyFill="1" applyBorder="1" applyAlignment="1" applyProtection="1">
      <alignment horizontal="center" vertical="top" wrapText="1"/>
    </xf>
    <xf numFmtId="0" fontId="7" fillId="0" borderId="7" xfId="0" applyFont="1" applyBorder="1" applyAlignment="1" applyProtection="1">
      <alignment horizontal="left" vertical="center" wrapText="1"/>
    </xf>
    <xf numFmtId="164" fontId="4" fillId="0" borderId="7" xfId="0" applyNumberFormat="1" applyFont="1" applyBorder="1" applyAlignment="1" applyProtection="1">
      <alignment horizontal="center" vertical="center" wrapText="1"/>
    </xf>
    <xf numFmtId="164" fontId="11" fillId="0" borderId="7" xfId="0" applyNumberFormat="1"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5" fillId="0" borderId="8" xfId="0" applyFont="1" applyFill="1" applyBorder="1" applyAlignment="1" applyProtection="1">
      <alignment horizontal="left" vertical="center" wrapText="1"/>
    </xf>
    <xf numFmtId="0" fontId="7" fillId="0" borderId="4" xfId="0" applyFont="1" applyBorder="1" applyAlignment="1" applyProtection="1">
      <alignment vertical="center" wrapText="1"/>
    </xf>
    <xf numFmtId="164" fontId="5" fillId="0" borderId="4" xfId="0" applyNumberFormat="1" applyFont="1" applyBorder="1" applyAlignment="1" applyProtection="1">
      <alignment horizontal="center" vertical="center" wrapText="1"/>
      <protection locked="0"/>
    </xf>
    <xf numFmtId="164" fontId="13" fillId="0" borderId="0" xfId="0" applyNumberFormat="1" applyFont="1" applyAlignment="1" applyProtection="1">
      <alignment horizontal="left" vertical="center" wrapText="1"/>
    </xf>
    <xf numFmtId="0" fontId="6" fillId="0" borderId="0" xfId="0" applyFont="1" applyAlignment="1" applyProtection="1">
      <alignment horizontal="justify" vertical="center" wrapText="1"/>
    </xf>
    <xf numFmtId="164" fontId="4" fillId="0" borderId="4" xfId="0" applyNumberFormat="1" applyFont="1" applyFill="1" applyBorder="1" applyAlignment="1" applyProtection="1">
      <alignment horizontal="right" vertical="center" wrapText="1"/>
    </xf>
    <xf numFmtId="164" fontId="4" fillId="0" borderId="0" xfId="0" applyNumberFormat="1" applyFont="1" applyFill="1" applyBorder="1" applyAlignment="1" applyProtection="1">
      <alignment horizontal="center" wrapText="1"/>
    </xf>
    <xf numFmtId="164" fontId="13" fillId="0" borderId="0" xfId="0" applyNumberFormat="1" applyFont="1" applyFill="1" applyBorder="1" applyAlignment="1" applyProtection="1">
      <alignment wrapText="1"/>
    </xf>
    <xf numFmtId="164" fontId="13" fillId="0" borderId="0" xfId="0" applyNumberFormat="1" applyFont="1" applyFill="1" applyBorder="1" applyAlignment="1" applyProtection="1">
      <alignment vertical="center" wrapText="1"/>
    </xf>
    <xf numFmtId="164" fontId="3" fillId="7" borderId="4" xfId="0" applyNumberFormat="1" applyFont="1" applyFill="1" applyBorder="1" applyAlignment="1" applyProtection="1">
      <alignment horizontal="right" vertical="center" wrapText="1"/>
      <protection locked="0"/>
    </xf>
    <xf numFmtId="49" fontId="3" fillId="0" borderId="0" xfId="0" applyNumberFormat="1" applyFont="1" applyAlignment="1">
      <alignment horizontal="center"/>
    </xf>
    <xf numFmtId="49" fontId="28" fillId="0" borderId="0" xfId="0" applyNumberFormat="1" applyFont="1"/>
    <xf numFmtId="0" fontId="5" fillId="0" borderId="0" xfId="0" applyFont="1" applyAlignment="1">
      <alignment horizontal="center"/>
    </xf>
    <xf numFmtId="0" fontId="5" fillId="0" borderId="0" xfId="0" applyFont="1"/>
    <xf numFmtId="0" fontId="3" fillId="0" borderId="0" xfId="0" applyFont="1"/>
    <xf numFmtId="49" fontId="4" fillId="0" borderId="0" xfId="0" applyNumberFormat="1" applyFont="1" applyBorder="1" applyAlignment="1"/>
    <xf numFmtId="49" fontId="3" fillId="0" borderId="0" xfId="0" applyNumberFormat="1" applyFont="1" applyBorder="1" applyAlignment="1">
      <alignment horizontal="left"/>
    </xf>
    <xf numFmtId="49" fontId="3" fillId="0" borderId="0" xfId="0" applyNumberFormat="1" applyFont="1" applyAlignment="1"/>
    <xf numFmtId="49" fontId="4" fillId="0" borderId="4" xfId="0" applyNumberFormat="1" applyFont="1" applyBorder="1" applyAlignment="1">
      <alignment horizontal="center"/>
    </xf>
    <xf numFmtId="49" fontId="4" fillId="0" borderId="4" xfId="0" applyNumberFormat="1" applyFont="1" applyBorder="1" applyAlignment="1">
      <alignment horizontal="center" vertical="top"/>
    </xf>
    <xf numFmtId="49" fontId="4" fillId="0" borderId="4" xfId="0" applyNumberFormat="1" applyFont="1" applyBorder="1" applyAlignment="1">
      <alignment horizontal="left" vertical="top" wrapText="1"/>
    </xf>
    <xf numFmtId="164" fontId="4" fillId="0" borderId="4" xfId="0" applyNumberFormat="1" applyFont="1" applyFill="1" applyBorder="1" applyAlignment="1" applyProtection="1">
      <alignment horizontal="center" vertical="top"/>
    </xf>
    <xf numFmtId="164" fontId="3" fillId="0" borderId="4" xfId="0" applyNumberFormat="1" applyFont="1" applyFill="1" applyBorder="1" applyAlignment="1" applyProtection="1">
      <alignment horizontal="center" vertical="top"/>
    </xf>
    <xf numFmtId="0" fontId="4" fillId="0" borderId="0" xfId="0" applyFont="1"/>
    <xf numFmtId="49" fontId="3" fillId="0" borderId="4" xfId="0" applyNumberFormat="1" applyFont="1" applyBorder="1" applyAlignment="1">
      <alignment horizontal="center" vertical="top"/>
    </xf>
    <xf numFmtId="49" fontId="10" fillId="0" borderId="4" xfId="0" applyNumberFormat="1" applyFont="1" applyBorder="1" applyAlignment="1">
      <alignment horizontal="center" vertical="top" wrapText="1"/>
    </xf>
    <xf numFmtId="164" fontId="4" fillId="0" borderId="4" xfId="0" applyNumberFormat="1" applyFont="1" applyBorder="1" applyAlignment="1">
      <alignment horizontal="center" vertical="top" wrapText="1"/>
    </xf>
    <xf numFmtId="49" fontId="2" fillId="0" borderId="4"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0" fontId="2" fillId="0" borderId="4" xfId="0" applyNumberFormat="1" applyFont="1" applyBorder="1" applyAlignment="1">
      <alignment horizontal="left" vertical="top" wrapText="1"/>
    </xf>
    <xf numFmtId="49" fontId="10" fillId="0" borderId="4" xfId="0" applyNumberFormat="1" applyFont="1" applyBorder="1" applyAlignment="1">
      <alignment horizontal="center" vertical="top"/>
    </xf>
    <xf numFmtId="0" fontId="31" fillId="0" borderId="4" xfId="0" applyNumberFormat="1" applyFont="1" applyBorder="1" applyAlignment="1">
      <alignment horizontal="left" vertical="top" wrapText="1"/>
    </xf>
    <xf numFmtId="0" fontId="10" fillId="0" borderId="0" xfId="0" applyFont="1"/>
    <xf numFmtId="49" fontId="3" fillId="0" borderId="4" xfId="0" applyNumberFormat="1" applyFont="1" applyBorder="1" applyAlignment="1">
      <alignment horizontal="center"/>
    </xf>
    <xf numFmtId="49" fontId="31" fillId="0" borderId="4" xfId="0" applyNumberFormat="1" applyFont="1" applyFill="1" applyBorder="1" applyAlignment="1" applyProtection="1"/>
    <xf numFmtId="0" fontId="7" fillId="0" borderId="0" xfId="0" applyFont="1"/>
    <xf numFmtId="49" fontId="3" fillId="0" borderId="4" xfId="0" applyNumberFormat="1" applyFont="1" applyFill="1" applyBorder="1" applyAlignment="1">
      <alignment horizontal="center" vertical="top"/>
    </xf>
    <xf numFmtId="0" fontId="5" fillId="0" borderId="0" xfId="0" applyFont="1" applyFill="1"/>
    <xf numFmtId="49" fontId="31" fillId="0" borderId="4" xfId="0" applyNumberFormat="1" applyFont="1" applyBorder="1" applyAlignment="1">
      <alignment horizontal="left" vertical="top" wrapText="1"/>
    </xf>
    <xf numFmtId="164" fontId="4" fillId="0" borderId="4" xfId="0" applyNumberFormat="1" applyFont="1" applyFill="1" applyBorder="1" applyAlignment="1" applyProtection="1">
      <alignment horizontal="center" vertical="top" wrapText="1"/>
    </xf>
    <xf numFmtId="164" fontId="4" fillId="0" borderId="4" xfId="0" applyNumberFormat="1" applyFont="1" applyFill="1" applyBorder="1" applyAlignment="1" applyProtection="1">
      <alignment horizontal="center"/>
    </xf>
    <xf numFmtId="0" fontId="4" fillId="0" borderId="0" xfId="0" applyFont="1" applyFill="1" applyProtection="1"/>
    <xf numFmtId="49" fontId="3" fillId="0" borderId="0" xfId="0" applyNumberFormat="1" applyFont="1" applyAlignment="1">
      <alignment horizontal="left" wrapText="1"/>
    </xf>
    <xf numFmtId="49" fontId="3" fillId="0" borderId="0" xfId="0" applyNumberFormat="1" applyFont="1" applyAlignment="1">
      <alignment horizontal="center" wrapText="1"/>
    </xf>
    <xf numFmtId="49" fontId="3" fillId="0" borderId="0" xfId="0" applyNumberFormat="1" applyFont="1"/>
    <xf numFmtId="164" fontId="3" fillId="7" borderId="4" xfId="0" applyNumberFormat="1" applyFont="1" applyFill="1" applyBorder="1" applyAlignment="1" applyProtection="1">
      <alignment vertical="center" wrapText="1"/>
      <protection locked="0"/>
    </xf>
    <xf numFmtId="164" fontId="5" fillId="7" borderId="4" xfId="0" applyNumberFormat="1" applyFont="1" applyFill="1" applyBorder="1" applyAlignment="1" applyProtection="1">
      <alignment horizontal="center" vertical="center" wrapText="1"/>
      <protection locked="0"/>
    </xf>
    <xf numFmtId="164" fontId="5" fillId="7" borderId="4" xfId="0" applyNumberFormat="1" applyFont="1" applyFill="1" applyBorder="1" applyAlignment="1" applyProtection="1">
      <alignment horizontal="right" vertical="center" wrapText="1"/>
      <protection locked="0"/>
    </xf>
    <xf numFmtId="164" fontId="4" fillId="0" borderId="9" xfId="0" applyNumberFormat="1" applyFont="1" applyBorder="1" applyAlignment="1" applyProtection="1">
      <alignment vertical="center" wrapText="1"/>
    </xf>
    <xf numFmtId="0" fontId="2" fillId="8" borderId="4" xfId="0" applyFont="1" applyFill="1" applyBorder="1" applyAlignment="1">
      <alignment horizontal="center" vertical="top" wrapText="1"/>
    </xf>
    <xf numFmtId="0" fontId="2" fillId="0" borderId="0" xfId="0" applyFont="1"/>
    <xf numFmtId="0" fontId="2" fillId="0" borderId="0" xfId="0" applyFont="1" applyBorder="1"/>
    <xf numFmtId="0" fontId="4" fillId="0" borderId="8" xfId="0" applyFont="1" applyFill="1" applyBorder="1" applyAlignment="1">
      <alignment horizontal="center" vertical="top" wrapText="1"/>
    </xf>
    <xf numFmtId="0" fontId="32" fillId="0" borderId="8" xfId="0" applyFont="1" applyFill="1" applyBorder="1" applyAlignment="1">
      <alignment horizontal="center" vertical="top" wrapText="1"/>
    </xf>
    <xf numFmtId="0" fontId="4" fillId="0" borderId="8" xfId="0" applyFont="1" applyFill="1" applyBorder="1" applyAlignment="1">
      <alignment horizontal="center" vertical="top"/>
    </xf>
    <xf numFmtId="0" fontId="2" fillId="0" borderId="8" xfId="0" applyFont="1" applyFill="1" applyBorder="1"/>
    <xf numFmtId="0" fontId="17" fillId="0" borderId="0" xfId="0" applyFont="1" applyFill="1" applyAlignment="1">
      <alignment horizontal="center" vertical="top" wrapText="1"/>
    </xf>
    <xf numFmtId="0" fontId="36" fillId="0" borderId="10" xfId="0" applyFont="1" applyFill="1" applyBorder="1" applyAlignment="1">
      <alignment horizontal="center" vertical="top" wrapText="1"/>
    </xf>
    <xf numFmtId="0" fontId="37" fillId="0" borderId="0" xfId="0" applyFont="1" applyFill="1" applyAlignment="1">
      <alignment horizontal="left" vertical="top" wrapText="1"/>
    </xf>
    <xf numFmtId="0" fontId="38" fillId="0" borderId="10" xfId="0" applyFont="1" applyFill="1" applyBorder="1" applyAlignment="1">
      <alignment horizontal="center" vertical="top"/>
    </xf>
    <xf numFmtId="0" fontId="37" fillId="0" borderId="0" xfId="0" applyFont="1" applyFill="1" applyAlignment="1">
      <alignment vertical="top"/>
    </xf>
    <xf numFmtId="0" fontId="37" fillId="0" borderId="0" xfId="0" applyFont="1"/>
    <xf numFmtId="0" fontId="12" fillId="0" borderId="0" xfId="0" applyNumberFormat="1" applyFont="1" applyFill="1" applyAlignment="1">
      <alignment horizontal="left" vertical="top"/>
    </xf>
    <xf numFmtId="0" fontId="2" fillId="0" borderId="0" xfId="0" applyFont="1" applyFill="1" applyAlignment="1">
      <alignment horizontal="left" vertical="top" wrapText="1"/>
    </xf>
    <xf numFmtId="0" fontId="2" fillId="0" borderId="0" xfId="0" applyFont="1" applyFill="1" applyAlignment="1">
      <alignment horizontal="left" vertical="top"/>
    </xf>
    <xf numFmtId="0" fontId="37" fillId="0" borderId="0" xfId="0" applyFont="1" applyBorder="1"/>
    <xf numFmtId="0" fontId="2" fillId="0" borderId="0" xfId="0" applyFont="1" applyFill="1" applyBorder="1"/>
    <xf numFmtId="0" fontId="17" fillId="0" borderId="0" xfId="0" applyFont="1" applyFill="1" applyBorder="1" applyAlignment="1">
      <alignment horizontal="center" vertical="top" wrapText="1"/>
    </xf>
    <xf numFmtId="0" fontId="37" fillId="0" borderId="0" xfId="0" applyFont="1" applyFill="1" applyBorder="1" applyAlignment="1">
      <alignment horizontal="left" vertical="top" wrapText="1"/>
    </xf>
    <xf numFmtId="0" fontId="37" fillId="0" borderId="0" xfId="0" applyFont="1" applyFill="1" applyBorder="1" applyAlignment="1">
      <alignment vertical="top"/>
    </xf>
    <xf numFmtId="0" fontId="35" fillId="0" borderId="0" xfId="0" applyFont="1" applyFill="1" applyBorder="1" applyAlignment="1">
      <alignment vertical="top"/>
    </xf>
    <xf numFmtId="49" fontId="4" fillId="0" borderId="0" xfId="0" applyNumberFormat="1" applyFont="1" applyAlignment="1">
      <alignment wrapText="1"/>
    </xf>
    <xf numFmtId="0" fontId="4" fillId="0" borderId="0" xfId="0" applyNumberFormat="1" applyFont="1" applyAlignment="1">
      <alignment horizontal="left" wrapText="1"/>
    </xf>
    <xf numFmtId="164" fontId="4" fillId="0" borderId="0" xfId="0" applyNumberFormat="1" applyFont="1" applyFill="1" applyBorder="1" applyAlignment="1" applyProtection="1">
      <alignment vertical="center" wrapText="1"/>
    </xf>
    <xf numFmtId="49" fontId="33" fillId="0" borderId="4" xfId="0" applyNumberFormat="1" applyFont="1" applyFill="1" applyBorder="1" applyAlignment="1">
      <alignment horizontal="center" vertical="top"/>
    </xf>
    <xf numFmtId="0" fontId="33" fillId="0" borderId="4" xfId="0" applyFont="1" applyFill="1" applyBorder="1" applyAlignment="1">
      <alignment horizontal="left" vertical="top" wrapText="1"/>
    </xf>
    <xf numFmtId="0" fontId="2" fillId="9" borderId="4" xfId="0" applyFont="1" applyFill="1" applyBorder="1" applyAlignment="1">
      <alignment horizontal="center" vertical="top" wrapText="1"/>
    </xf>
    <xf numFmtId="0" fontId="2" fillId="10" borderId="4" xfId="0" applyFont="1" applyFill="1" applyBorder="1" applyAlignment="1">
      <alignment horizontal="center" vertical="top" wrapText="1"/>
    </xf>
    <xf numFmtId="49" fontId="2" fillId="7" borderId="4" xfId="0" applyNumberFormat="1" applyFont="1" applyFill="1" applyBorder="1" applyAlignment="1" applyProtection="1">
      <alignment horizontal="left" vertical="top" wrapText="1"/>
      <protection locked="0"/>
    </xf>
    <xf numFmtId="164" fontId="3" fillId="7" borderId="4" xfId="0" applyNumberFormat="1" applyFont="1" applyFill="1" applyBorder="1" applyAlignment="1" applyProtection="1">
      <alignment horizontal="center" vertical="top"/>
      <protection locked="0"/>
    </xf>
    <xf numFmtId="164" fontId="4" fillId="7" borderId="4" xfId="0" applyNumberFormat="1" applyFont="1" applyFill="1" applyBorder="1" applyAlignment="1" applyProtection="1">
      <alignment horizontal="center" vertical="top" wrapText="1"/>
      <protection locked="0"/>
    </xf>
    <xf numFmtId="0" fontId="5" fillId="0" borderId="0" xfId="0" applyNumberFormat="1" applyFont="1" applyFill="1" applyBorder="1" applyAlignment="1" applyProtection="1">
      <alignment horizontal="center"/>
    </xf>
    <xf numFmtId="0" fontId="5" fillId="0" borderId="0" xfId="0" applyFont="1" applyBorder="1" applyAlignment="1">
      <alignment horizontal="center"/>
    </xf>
    <xf numFmtId="0" fontId="0" fillId="0" borderId="4" xfId="0" applyBorder="1"/>
    <xf numFmtId="0" fontId="0" fillId="0" borderId="0" xfId="0" applyAlignment="1">
      <alignment horizontal="center"/>
    </xf>
    <xf numFmtId="49" fontId="4" fillId="0" borderId="11" xfId="0" applyNumberFormat="1" applyFont="1" applyBorder="1" applyAlignment="1">
      <alignment horizontal="center"/>
    </xf>
    <xf numFmtId="49" fontId="4" fillId="0" borderId="11" xfId="0" applyNumberFormat="1" applyFont="1" applyBorder="1" applyAlignment="1">
      <alignment horizontal="center" vertical="top" wrapText="1"/>
    </xf>
    <xf numFmtId="49" fontId="3" fillId="0" borderId="11"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3" fillId="0" borderId="11" xfId="0" applyNumberFormat="1" applyFont="1" applyBorder="1" applyAlignment="1">
      <alignment horizontal="center"/>
    </xf>
    <xf numFmtId="0" fontId="2" fillId="8" borderId="12" xfId="0" applyFont="1" applyFill="1" applyBorder="1" applyAlignment="1">
      <alignment horizontal="center" vertical="top" wrapText="1"/>
    </xf>
    <xf numFmtId="49" fontId="4" fillId="0" borderId="13" xfId="0" applyNumberFormat="1" applyFont="1" applyBorder="1" applyAlignment="1">
      <alignment horizontal="center"/>
    </xf>
    <xf numFmtId="49" fontId="4" fillId="0" borderId="12" xfId="0" applyNumberFormat="1" applyFont="1" applyBorder="1" applyAlignment="1">
      <alignment horizontal="center"/>
    </xf>
    <xf numFmtId="164" fontId="4" fillId="0" borderId="13" xfId="0" applyNumberFormat="1" applyFont="1" applyFill="1" applyBorder="1" applyAlignment="1" applyProtection="1">
      <alignment horizontal="center" vertical="top"/>
    </xf>
    <xf numFmtId="164" fontId="4" fillId="0" borderId="12" xfId="0" applyNumberFormat="1" applyFont="1" applyFill="1" applyBorder="1" applyAlignment="1" applyProtection="1">
      <alignment horizontal="center" vertical="top"/>
    </xf>
    <xf numFmtId="164" fontId="3" fillId="0" borderId="13" xfId="0" applyNumberFormat="1" applyFont="1" applyBorder="1" applyAlignment="1">
      <alignment horizontal="center" vertical="top" wrapText="1"/>
    </xf>
    <xf numFmtId="164" fontId="3" fillId="0" borderId="12" xfId="0" applyNumberFormat="1" applyFont="1" applyFill="1" applyBorder="1" applyAlignment="1" applyProtection="1">
      <alignment horizontal="center" vertical="top"/>
    </xf>
    <xf numFmtId="164" fontId="3" fillId="7" borderId="13" xfId="0" applyNumberFormat="1" applyFont="1" applyFill="1" applyBorder="1" applyAlignment="1" applyProtection="1">
      <alignment horizontal="center" vertical="top" wrapText="1"/>
      <protection locked="0"/>
    </xf>
    <xf numFmtId="164" fontId="3" fillId="7" borderId="12" xfId="0" applyNumberFormat="1" applyFont="1" applyFill="1" applyBorder="1" applyAlignment="1" applyProtection="1">
      <alignment horizontal="center" vertical="top"/>
      <protection locked="0"/>
    </xf>
    <xf numFmtId="164" fontId="4" fillId="7" borderId="12" xfId="0" applyNumberFormat="1" applyFont="1" applyFill="1" applyBorder="1" applyAlignment="1" applyProtection="1">
      <alignment horizontal="center" vertical="top" wrapText="1"/>
      <protection locked="0"/>
    </xf>
    <xf numFmtId="164" fontId="4" fillId="0" borderId="13" xfId="0" applyNumberFormat="1" applyFont="1" applyBorder="1" applyAlignment="1">
      <alignment horizontal="center" vertical="top" wrapText="1"/>
    </xf>
    <xf numFmtId="164" fontId="4" fillId="0" borderId="13" xfId="0" applyNumberFormat="1" applyFont="1" applyFill="1" applyBorder="1" applyAlignment="1" applyProtection="1">
      <alignment horizontal="center" vertical="top" wrapText="1"/>
    </xf>
    <xf numFmtId="164" fontId="4" fillId="0" borderId="12" xfId="0" applyNumberFormat="1" applyFont="1" applyFill="1" applyBorder="1" applyAlignment="1" applyProtection="1">
      <alignment horizontal="center"/>
    </xf>
    <xf numFmtId="164" fontId="4" fillId="0" borderId="14" xfId="0" applyNumberFormat="1" applyFont="1" applyFill="1" applyBorder="1" applyAlignment="1" applyProtection="1">
      <alignment horizontal="center" vertical="top"/>
    </xf>
    <xf numFmtId="164" fontId="4" fillId="0" borderId="5" xfId="0" applyNumberFormat="1" applyFont="1" applyFill="1" applyBorder="1" applyAlignment="1" applyProtection="1">
      <alignment horizontal="center" vertical="top"/>
    </xf>
    <xf numFmtId="164" fontId="3" fillId="0" borderId="5" xfId="0" applyNumberFormat="1" applyFont="1" applyFill="1" applyBorder="1" applyAlignment="1" applyProtection="1">
      <alignment horizontal="center" vertical="top"/>
    </xf>
    <xf numFmtId="164" fontId="4" fillId="0" borderId="15" xfId="0" applyNumberFormat="1" applyFont="1" applyFill="1" applyBorder="1" applyAlignment="1" applyProtection="1">
      <alignment horizontal="center" vertical="top"/>
    </xf>
    <xf numFmtId="0" fontId="2" fillId="10" borderId="12" xfId="0" applyFont="1" applyFill="1" applyBorder="1" applyAlignment="1">
      <alignment horizontal="center" vertical="top" wrapText="1"/>
    </xf>
    <xf numFmtId="0" fontId="2" fillId="9" borderId="12" xfId="0" applyFont="1" applyFill="1" applyBorder="1" applyAlignment="1">
      <alignment horizontal="center" vertical="top" wrapText="1"/>
    </xf>
    <xf numFmtId="0" fontId="2" fillId="5" borderId="4" xfId="0" applyFont="1" applyFill="1" applyBorder="1" applyAlignment="1">
      <alignment horizontal="center" vertical="center" wrapText="1"/>
    </xf>
    <xf numFmtId="49" fontId="2" fillId="0" borderId="4" xfId="0" applyNumberFormat="1" applyFont="1" applyFill="1" applyBorder="1" applyAlignment="1">
      <alignment horizontal="left" vertical="top" wrapText="1"/>
    </xf>
    <xf numFmtId="0" fontId="0" fillId="5" borderId="4" xfId="0" applyFill="1" applyBorder="1"/>
    <xf numFmtId="0" fontId="2" fillId="5" borderId="4" xfId="0" applyFont="1" applyFill="1" applyBorder="1" applyAlignment="1">
      <alignment horizontal="center"/>
    </xf>
    <xf numFmtId="164" fontId="4" fillId="7" borderId="13" xfId="0" applyNumberFormat="1" applyFont="1" applyFill="1" applyBorder="1" applyAlignment="1" applyProtection="1">
      <alignment horizontal="center" vertical="top" wrapText="1"/>
      <protection locked="0"/>
    </xf>
    <xf numFmtId="164" fontId="3" fillId="7" borderId="4" xfId="0" applyNumberFormat="1" applyFont="1" applyFill="1" applyBorder="1" applyAlignment="1" applyProtection="1">
      <alignment horizontal="center" vertical="top" wrapText="1"/>
      <protection locked="0"/>
    </xf>
    <xf numFmtId="0" fontId="15" fillId="0" borderId="4"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37" fillId="0" borderId="4" xfId="0" applyFont="1" applyBorder="1" applyAlignment="1" applyProtection="1">
      <alignment horizontal="left" vertical="center" wrapText="1"/>
    </xf>
    <xf numFmtId="164" fontId="3" fillId="7" borderId="11" xfId="0" applyNumberFormat="1" applyFont="1" applyFill="1" applyBorder="1" applyAlignment="1" applyProtection="1">
      <alignment horizontal="center" vertical="center" wrapText="1"/>
      <protection locked="0"/>
    </xf>
    <xf numFmtId="164" fontId="3" fillId="7" borderId="16" xfId="0" applyNumberFormat="1" applyFont="1" applyFill="1" applyBorder="1" applyAlignment="1" applyProtection="1">
      <alignment horizontal="center" vertical="center" wrapText="1"/>
      <protection locked="0"/>
    </xf>
    <xf numFmtId="49" fontId="28" fillId="0" borderId="0" xfId="0" applyNumberFormat="1" applyFont="1" applyAlignment="1">
      <alignment horizontal="left" wrapText="1"/>
    </xf>
    <xf numFmtId="0" fontId="3" fillId="0" borderId="0" xfId="0" applyFont="1" applyAlignment="1">
      <alignment horizontal="center" vertical="top" wrapText="1"/>
    </xf>
    <xf numFmtId="0" fontId="4" fillId="0" borderId="0" xfId="0" applyFont="1" applyBorder="1" applyAlignment="1">
      <alignment horizontal="center" vertical="top"/>
    </xf>
    <xf numFmtId="0" fontId="32" fillId="11" borderId="6" xfId="0" applyFont="1" applyFill="1" applyBorder="1" applyAlignment="1">
      <alignment horizontal="center" vertical="top" wrapText="1"/>
    </xf>
    <xf numFmtId="0" fontId="32" fillId="13" borderId="4" xfId="0" applyFont="1" applyFill="1" applyBorder="1" applyAlignment="1">
      <alignment horizontal="center" vertical="top" wrapText="1"/>
    </xf>
    <xf numFmtId="164" fontId="32" fillId="13" borderId="6" xfId="0" applyNumberFormat="1" applyFont="1" applyFill="1" applyBorder="1" applyAlignment="1">
      <alignment horizontal="center" vertical="top" wrapText="1"/>
    </xf>
    <xf numFmtId="0" fontId="32" fillId="13" borderId="6" xfId="0" applyFont="1" applyFill="1" applyBorder="1" applyAlignment="1">
      <alignment horizontal="center" vertical="top" wrapText="1"/>
    </xf>
    <xf numFmtId="0" fontId="32" fillId="13" borderId="4" xfId="0" applyNumberFormat="1" applyFont="1" applyFill="1" applyBorder="1" applyAlignment="1">
      <alignment horizontal="center" vertical="top" wrapText="1"/>
    </xf>
    <xf numFmtId="0" fontId="32" fillId="11" borderId="4" xfId="0" applyNumberFormat="1" applyFont="1" applyFill="1" applyBorder="1" applyAlignment="1">
      <alignment horizontal="center" vertical="top" wrapText="1"/>
    </xf>
    <xf numFmtId="49" fontId="33" fillId="0" borderId="10" xfId="0" applyNumberFormat="1" applyFont="1" applyFill="1" applyBorder="1" applyAlignment="1">
      <alignment horizontal="center" vertical="top"/>
    </xf>
    <xf numFmtId="0" fontId="33" fillId="0" borderId="10" xfId="0" applyFont="1" applyFill="1" applyBorder="1" applyAlignment="1">
      <alignment horizontal="left" vertical="top" wrapText="1"/>
    </xf>
    <xf numFmtId="0" fontId="34" fillId="0" borderId="10" xfId="0" applyFont="1" applyFill="1" applyBorder="1" applyAlignment="1">
      <alignment horizontal="left" vertical="top" wrapText="1"/>
    </xf>
    <xf numFmtId="164" fontId="35" fillId="0" borderId="10" xfId="0" applyNumberFormat="1" applyFont="1" applyFill="1" applyBorder="1" applyAlignment="1">
      <alignment horizontal="right" vertical="top" wrapText="1"/>
    </xf>
    <xf numFmtId="0" fontId="38" fillId="0" borderId="10" xfId="0" applyFont="1" applyFill="1" applyBorder="1" applyAlignment="1">
      <alignment horizontal="center" vertical="top" wrapText="1"/>
    </xf>
    <xf numFmtId="49" fontId="38" fillId="0" borderId="10" xfId="0" applyNumberFormat="1" applyFont="1" applyFill="1" applyBorder="1" applyAlignment="1">
      <alignment horizontal="center" vertical="top" wrapText="1"/>
    </xf>
    <xf numFmtId="0" fontId="38" fillId="0" borderId="10" xfId="0" applyFont="1" applyFill="1" applyBorder="1" applyAlignment="1">
      <alignment vertical="top" wrapText="1"/>
    </xf>
    <xf numFmtId="164" fontId="38" fillId="0" borderId="10" xfId="0" applyNumberFormat="1" applyFont="1" applyFill="1" applyBorder="1" applyAlignment="1">
      <alignment horizontal="right" vertical="top" wrapText="1"/>
    </xf>
    <xf numFmtId="49" fontId="37" fillId="0" borderId="10" xfId="0" applyNumberFormat="1" applyFont="1" applyFill="1" applyBorder="1" applyAlignment="1">
      <alignment horizontal="center" vertical="top" wrapText="1"/>
    </xf>
    <xf numFmtId="0" fontId="37" fillId="0" borderId="10" xfId="0" applyFont="1" applyFill="1" applyBorder="1" applyAlignment="1">
      <alignment vertical="top" wrapText="1"/>
    </xf>
    <xf numFmtId="164" fontId="37" fillId="0" borderId="10" xfId="0" applyNumberFormat="1" applyFont="1" applyFill="1" applyBorder="1" applyAlignment="1">
      <alignment horizontal="right" vertical="top" wrapText="1"/>
    </xf>
    <xf numFmtId="0" fontId="37" fillId="0" borderId="10" xfId="0" applyFont="1" applyFill="1" applyBorder="1" applyAlignment="1">
      <alignment horizontal="center" vertical="top"/>
    </xf>
    <xf numFmtId="49" fontId="35" fillId="0" borderId="10" xfId="0" applyNumberFormat="1" applyFont="1" applyFill="1" applyBorder="1" applyAlignment="1">
      <alignment horizontal="center" vertical="top" wrapText="1"/>
    </xf>
    <xf numFmtId="0" fontId="35" fillId="0" borderId="10" xfId="0" applyFont="1" applyFill="1" applyBorder="1" applyAlignment="1">
      <alignment vertical="top" wrapText="1"/>
    </xf>
    <xf numFmtId="0" fontId="35" fillId="0" borderId="10" xfId="0" applyFont="1" applyFill="1" applyBorder="1" applyAlignment="1">
      <alignment horizontal="center" vertical="top" wrapText="1"/>
    </xf>
    <xf numFmtId="164" fontId="35" fillId="0" borderId="10" xfId="0" applyNumberFormat="1" applyFont="1" applyFill="1" applyBorder="1" applyAlignment="1">
      <alignment horizontal="center" vertical="top" wrapText="1"/>
    </xf>
    <xf numFmtId="0" fontId="35" fillId="0" borderId="10" xfId="0" applyFont="1" applyFill="1" applyBorder="1" applyAlignment="1">
      <alignment horizontal="center" vertical="top"/>
    </xf>
    <xf numFmtId="0" fontId="35" fillId="0" borderId="0" xfId="0" applyFont="1" applyFill="1" applyAlignment="1">
      <alignment vertical="top"/>
    </xf>
    <xf numFmtId="49" fontId="35" fillId="0" borderId="8" xfId="0" applyNumberFormat="1" applyFont="1" applyFill="1" applyBorder="1" applyAlignment="1">
      <alignment horizontal="center" vertical="top" wrapText="1"/>
    </xf>
    <xf numFmtId="0" fontId="34" fillId="0" borderId="8" xfId="0" applyFont="1" applyFill="1" applyBorder="1" applyAlignment="1">
      <alignment horizontal="left" vertical="top" wrapText="1"/>
    </xf>
    <xf numFmtId="0" fontId="35" fillId="0" borderId="8" xfId="0" applyFont="1" applyFill="1" applyBorder="1" applyAlignment="1">
      <alignment horizontal="center" vertical="top" wrapText="1"/>
    </xf>
    <xf numFmtId="164" fontId="35" fillId="0" borderId="8" xfId="0" applyNumberFormat="1" applyFont="1" applyFill="1" applyBorder="1" applyAlignment="1">
      <alignment horizontal="center" vertical="top" wrapText="1"/>
    </xf>
    <xf numFmtId="0" fontId="35" fillId="0" borderId="8" xfId="0" applyFont="1" applyFill="1" applyBorder="1" applyAlignment="1">
      <alignment horizontal="center" vertical="top"/>
    </xf>
    <xf numFmtId="0" fontId="35" fillId="0" borderId="8" xfId="0" applyFont="1" applyFill="1" applyBorder="1" applyAlignment="1">
      <alignment vertical="top"/>
    </xf>
    <xf numFmtId="0" fontId="35" fillId="0" borderId="10" xfId="0" applyFont="1" applyFill="1" applyBorder="1" applyAlignment="1">
      <alignment vertical="top"/>
    </xf>
    <xf numFmtId="0" fontId="37" fillId="0" borderId="10" xfId="0" applyFont="1" applyBorder="1" applyAlignment="1">
      <alignment wrapText="1"/>
    </xf>
    <xf numFmtId="0" fontId="1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12" fillId="0" borderId="0" xfId="0" applyNumberFormat="1" applyFont="1" applyAlignment="1">
      <alignment horizontal="left" vertical="top"/>
    </xf>
    <xf numFmtId="0" fontId="12" fillId="0" borderId="0" xfId="0" applyFont="1"/>
    <xf numFmtId="0" fontId="4" fillId="0" borderId="0" xfId="0" applyFont="1" applyFill="1" applyBorder="1" applyAlignment="1">
      <alignment horizontal="right" vertical="top" wrapText="1"/>
    </xf>
    <xf numFmtId="164" fontId="32" fillId="13" borderId="17" xfId="0" applyNumberFormat="1" applyFont="1" applyFill="1" applyBorder="1" applyAlignment="1">
      <alignment horizontal="center" vertical="top" wrapText="1"/>
    </xf>
    <xf numFmtId="0" fontId="32" fillId="13" borderId="6" xfId="0" applyNumberFormat="1" applyFont="1" applyFill="1" applyBorder="1" applyAlignment="1">
      <alignment horizontal="center" vertical="top" wrapText="1"/>
    </xf>
    <xf numFmtId="0" fontId="38" fillId="0" borderId="4" xfId="0" applyFont="1" applyFill="1" applyBorder="1" applyAlignment="1">
      <alignment vertical="top" wrapText="1"/>
    </xf>
    <xf numFmtId="0" fontId="37" fillId="0" borderId="4" xfId="0" applyFont="1" applyFill="1" applyBorder="1" applyAlignment="1">
      <alignment vertical="top" wrapText="1"/>
    </xf>
    <xf numFmtId="49" fontId="38" fillId="0" borderId="4" xfId="0" applyNumberFormat="1" applyFont="1" applyFill="1" applyBorder="1" applyAlignment="1">
      <alignment horizontal="center" vertical="top" wrapText="1"/>
    </xf>
    <xf numFmtId="49" fontId="37" fillId="0" borderId="4" xfId="0" applyNumberFormat="1" applyFont="1" applyFill="1" applyBorder="1" applyAlignment="1">
      <alignment horizontal="center" vertical="top" wrapText="1"/>
    </xf>
    <xf numFmtId="0" fontId="4" fillId="0" borderId="0" xfId="0" applyFont="1" applyBorder="1" applyAlignment="1">
      <alignment horizontal="center" vertical="top" wrapText="1"/>
    </xf>
    <xf numFmtId="0" fontId="46" fillId="0" borderId="0" xfId="0" applyFont="1" applyBorder="1" applyAlignment="1">
      <alignment horizontal="center" vertical="top" wrapText="1"/>
    </xf>
    <xf numFmtId="49" fontId="3" fillId="14" borderId="0" xfId="0" applyNumberFormat="1" applyFont="1" applyFill="1" applyAlignment="1" applyProtection="1">
      <alignment horizontal="center"/>
      <protection locked="0"/>
    </xf>
    <xf numFmtId="0" fontId="39" fillId="11" borderId="0" xfId="0" applyFont="1" applyFill="1" applyAlignment="1">
      <alignment horizontal="left"/>
    </xf>
    <xf numFmtId="0" fontId="15" fillId="6" borderId="4" xfId="0" applyFont="1" applyFill="1" applyBorder="1" applyAlignment="1" applyProtection="1">
      <alignment horizontal="left" vertical="top" wrapText="1"/>
    </xf>
    <xf numFmtId="49" fontId="3" fillId="5" borderId="4" xfId="0" applyNumberFormat="1" applyFont="1" applyFill="1" applyBorder="1" applyAlignment="1">
      <alignment horizontal="center"/>
    </xf>
    <xf numFmtId="0" fontId="8" fillId="5" borderId="4" xfId="0" applyFont="1" applyFill="1" applyBorder="1" applyAlignment="1" applyProtection="1">
      <alignment horizontal="center" vertical="center" wrapText="1"/>
    </xf>
    <xf numFmtId="0" fontId="8" fillId="6" borderId="18" xfId="0" applyFont="1" applyFill="1" applyBorder="1" applyAlignment="1" applyProtection="1">
      <alignment horizontal="center" vertical="top" wrapText="1"/>
    </xf>
    <xf numFmtId="0" fontId="8" fillId="6" borderId="19" xfId="0" applyFont="1" applyFill="1" applyBorder="1" applyAlignment="1" applyProtection="1">
      <alignment horizontal="center" vertical="top" wrapText="1"/>
    </xf>
    <xf numFmtId="0" fontId="8" fillId="6" borderId="6" xfId="0" applyFont="1" applyFill="1" applyBorder="1" applyAlignment="1" applyProtection="1">
      <alignment horizontal="center" vertical="top" wrapText="1"/>
    </xf>
    <xf numFmtId="0" fontId="7" fillId="5" borderId="4" xfId="0" applyFont="1" applyFill="1" applyBorder="1" applyAlignment="1" applyProtection="1">
      <alignment horizontal="center" vertical="top" wrapText="1"/>
    </xf>
    <xf numFmtId="49" fontId="2" fillId="5" borderId="4" xfId="0" applyNumberFormat="1" applyFont="1" applyFill="1" applyBorder="1" applyAlignment="1">
      <alignment horizontal="center" vertical="center" wrapText="1"/>
    </xf>
    <xf numFmtId="0" fontId="41" fillId="6" borderId="4" xfId="0" applyFont="1" applyFill="1" applyBorder="1" applyAlignment="1" applyProtection="1">
      <alignment horizontal="left" vertical="top" wrapText="1"/>
    </xf>
    <xf numFmtId="0" fontId="8" fillId="6" borderId="4" xfId="0" applyFont="1" applyFill="1" applyBorder="1" applyAlignment="1" applyProtection="1">
      <alignment horizontal="left" vertical="top" wrapText="1"/>
    </xf>
    <xf numFmtId="0" fontId="39" fillId="0" borderId="0" xfId="0" applyFont="1" applyAlignment="1">
      <alignment horizontal="left"/>
    </xf>
    <xf numFmtId="0" fontId="39" fillId="0" borderId="0" xfId="0" applyFont="1" applyFill="1" applyAlignment="1">
      <alignment horizontal="left"/>
    </xf>
    <xf numFmtId="0" fontId="39" fillId="0" borderId="0" xfId="0" applyFont="1" applyBorder="1" applyAlignment="1">
      <alignment horizontal="left" vertical="center" wrapText="1"/>
    </xf>
    <xf numFmtId="0" fontId="7" fillId="6" borderId="4" xfId="0" applyFont="1" applyFill="1" applyBorder="1" applyAlignment="1" applyProtection="1">
      <alignment horizontal="center" vertical="top" wrapText="1"/>
    </xf>
    <xf numFmtId="0" fontId="0" fillId="0" borderId="4" xfId="0" applyBorder="1" applyAlignment="1">
      <alignment horizontal="center"/>
    </xf>
    <xf numFmtId="0" fontId="0" fillId="5" borderId="4" xfId="0" applyFill="1" applyBorder="1" applyAlignment="1">
      <alignment horizontal="center"/>
    </xf>
    <xf numFmtId="49" fontId="2" fillId="5" borderId="4" xfId="0" applyNumberFormat="1" applyFont="1" applyFill="1" applyBorder="1" applyAlignment="1">
      <alignment horizontal="center"/>
    </xf>
    <xf numFmtId="0" fontId="0" fillId="5" borderId="4" xfId="0" applyFill="1" applyBorder="1" applyAlignment="1">
      <alignment horizontal="center" vertical="center"/>
    </xf>
    <xf numFmtId="0" fontId="5" fillId="5" borderId="4" xfId="0" applyFont="1" applyFill="1" applyBorder="1" applyAlignment="1" applyProtection="1">
      <alignment horizontal="center" vertical="top" wrapText="1"/>
    </xf>
    <xf numFmtId="0" fontId="42" fillId="12" borderId="0" xfId="0" applyFont="1" applyFill="1" applyAlignment="1">
      <alignment horizontal="center" wrapText="1"/>
    </xf>
    <xf numFmtId="0" fontId="42" fillId="12" borderId="0" xfId="0" applyFont="1" applyFill="1" applyAlignment="1">
      <alignment horizontal="center"/>
    </xf>
    <xf numFmtId="0" fontId="5" fillId="5" borderId="4" xfId="0" applyFont="1" applyFill="1" applyBorder="1" applyAlignment="1" applyProtection="1">
      <alignment horizontal="center" vertical="center" wrapText="1"/>
    </xf>
    <xf numFmtId="0" fontId="7" fillId="0" borderId="0" xfId="0" applyFont="1" applyAlignment="1">
      <alignment horizontal="center"/>
    </xf>
    <xf numFmtId="0" fontId="8" fillId="0" borderId="7" xfId="0" applyFont="1" applyFill="1" applyBorder="1" applyAlignment="1" applyProtection="1">
      <alignment horizontal="center" vertical="center" wrapText="1"/>
    </xf>
    <xf numFmtId="164" fontId="7" fillId="0" borderId="0" xfId="0" applyNumberFormat="1" applyFont="1" applyFill="1" applyAlignment="1" applyProtection="1">
      <alignment horizontal="left" wrapText="1"/>
    </xf>
    <xf numFmtId="0" fontId="7" fillId="0" borderId="0" xfId="0" applyFont="1" applyFill="1" applyAlignment="1" applyProtection="1">
      <alignment horizontal="left" wrapText="1"/>
    </xf>
    <xf numFmtId="0" fontId="3" fillId="0" borderId="8" xfId="0" applyFont="1" applyFill="1" applyBorder="1" applyAlignment="1" applyProtection="1">
      <alignment horizontal="center" vertical="center" wrapText="1"/>
    </xf>
    <xf numFmtId="164" fontId="4" fillId="0" borderId="8" xfId="0" applyNumberFormat="1" applyFont="1" applyFill="1" applyBorder="1" applyAlignment="1" applyProtection="1">
      <alignment horizontal="center" wrapText="1"/>
    </xf>
    <xf numFmtId="0" fontId="4" fillId="0" borderId="8" xfId="0" applyFont="1" applyFill="1" applyBorder="1" applyAlignment="1" applyProtection="1">
      <alignment horizontal="center" wrapText="1"/>
    </xf>
    <xf numFmtId="0" fontId="7" fillId="0" borderId="11"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16"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3" fillId="0" borderId="11"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164" fontId="5" fillId="0" borderId="11" xfId="0" applyNumberFormat="1" applyFont="1" applyFill="1" applyBorder="1" applyAlignment="1" applyProtection="1">
      <alignment horizontal="right" vertical="center" wrapText="1"/>
    </xf>
    <xf numFmtId="0" fontId="5" fillId="0" borderId="16" xfId="0" applyFont="1" applyFill="1" applyBorder="1" applyAlignment="1" applyProtection="1">
      <alignment horizontal="right" vertical="center" wrapText="1"/>
    </xf>
    <xf numFmtId="0" fontId="8" fillId="0" borderId="7"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164" fontId="3" fillId="7" borderId="11" xfId="0" applyNumberFormat="1" applyFont="1" applyFill="1" applyBorder="1" applyAlignment="1" applyProtection="1">
      <alignment horizontal="center" vertical="center" wrapText="1"/>
      <protection locked="0"/>
    </xf>
    <xf numFmtId="164" fontId="3" fillId="7" borderId="16" xfId="0" applyNumberFormat="1" applyFont="1" applyFill="1" applyBorder="1" applyAlignment="1" applyProtection="1">
      <alignment horizontal="center" vertical="center" wrapText="1"/>
      <protection locked="0"/>
    </xf>
    <xf numFmtId="0" fontId="8" fillId="0" borderId="0" xfId="0" applyFont="1" applyAlignment="1" applyProtection="1">
      <alignment horizontal="center" vertical="center" wrapText="1"/>
    </xf>
    <xf numFmtId="0" fontId="8" fillId="0" borderId="0" xfId="0" applyFont="1" applyFill="1" applyAlignment="1" applyProtection="1">
      <alignment horizontal="center" vertical="center" wrapText="1"/>
    </xf>
    <xf numFmtId="0" fontId="8" fillId="0" borderId="11"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0" fontId="3" fillId="0" borderId="4" xfId="0" applyFont="1" applyBorder="1" applyAlignment="1" applyProtection="1">
      <alignment horizontal="center" vertical="center" wrapText="1"/>
    </xf>
    <xf numFmtId="0" fontId="7" fillId="0" borderId="11"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6" xfId="0" applyFont="1" applyBorder="1" applyAlignment="1" applyProtection="1">
      <alignment horizontal="left" vertical="center" wrapText="1"/>
    </xf>
    <xf numFmtId="0" fontId="5" fillId="7" borderId="0" xfId="0" applyFont="1" applyFill="1" applyBorder="1" applyAlignment="1" applyProtection="1">
      <alignment horizontal="left" vertical="center" wrapText="1"/>
      <protection locked="0"/>
    </xf>
    <xf numFmtId="0" fontId="8" fillId="6" borderId="11" xfId="0" applyFont="1" applyFill="1" applyBorder="1" applyAlignment="1" applyProtection="1">
      <alignment horizontal="left" vertical="top" wrapText="1"/>
    </xf>
    <xf numFmtId="0" fontId="8" fillId="6" borderId="10" xfId="0" applyFont="1" applyFill="1" applyBorder="1" applyAlignment="1" applyProtection="1">
      <alignment horizontal="left" vertical="top" wrapText="1"/>
    </xf>
    <xf numFmtId="0" fontId="8" fillId="6" borderId="16" xfId="0" applyFont="1" applyFill="1" applyBorder="1" applyAlignment="1" applyProtection="1">
      <alignment horizontal="left" vertical="top" wrapText="1"/>
    </xf>
    <xf numFmtId="164" fontId="15" fillId="7" borderId="4" xfId="0" applyNumberFormat="1" applyFont="1" applyFill="1" applyBorder="1" applyAlignment="1" applyProtection="1">
      <alignment horizontal="center" vertical="center" wrapText="1"/>
      <protection locked="0"/>
    </xf>
    <xf numFmtId="0" fontId="4" fillId="0" borderId="0" xfId="0" applyFont="1" applyAlignment="1" applyProtection="1">
      <alignment horizontal="left" vertical="center" wrapText="1"/>
    </xf>
    <xf numFmtId="0" fontId="5" fillId="0" borderId="10" xfId="0" applyFont="1" applyBorder="1" applyAlignment="1" applyProtection="1">
      <alignment horizontal="center" vertical="center" wrapText="1"/>
    </xf>
    <xf numFmtId="164" fontId="15" fillId="0" borderId="4" xfId="0" applyNumberFormat="1" applyFont="1" applyFill="1" applyBorder="1" applyAlignment="1" applyProtection="1">
      <alignment horizontal="center" vertical="center" wrapText="1"/>
    </xf>
    <xf numFmtId="0" fontId="18" fillId="0" borderId="8" xfId="0" applyFont="1" applyBorder="1" applyAlignment="1" applyProtection="1">
      <alignment horizontal="center" vertical="center" wrapText="1"/>
    </xf>
    <xf numFmtId="164" fontId="4" fillId="7" borderId="8" xfId="0" applyNumberFormat="1" applyFont="1" applyFill="1" applyBorder="1" applyAlignment="1" applyProtection="1">
      <alignment horizontal="center" wrapText="1"/>
      <protection locked="0"/>
    </xf>
    <xf numFmtId="164" fontId="2" fillId="0" borderId="0" xfId="0" applyNumberFormat="1" applyFont="1" applyAlignment="1" applyProtection="1">
      <alignment horizontal="center" vertical="center" wrapText="1"/>
    </xf>
    <xf numFmtId="164" fontId="4" fillId="0" borderId="0" xfId="0" applyNumberFormat="1" applyFont="1" applyAlignment="1" applyProtection="1">
      <alignment horizontal="left" vertical="center" wrapText="1"/>
    </xf>
    <xf numFmtId="0" fontId="3" fillId="7" borderId="8" xfId="0" applyFont="1" applyFill="1" applyBorder="1" applyAlignment="1" applyProtection="1">
      <alignment horizontal="center" wrapText="1"/>
      <protection locked="0"/>
    </xf>
    <xf numFmtId="164" fontId="2" fillId="0" borderId="7" xfId="0" applyNumberFormat="1" applyFont="1" applyBorder="1" applyAlignment="1" applyProtection="1">
      <alignment horizontal="center" vertical="center" wrapText="1"/>
    </xf>
    <xf numFmtId="164" fontId="2" fillId="0" borderId="11" xfId="0" applyNumberFormat="1" applyFont="1" applyBorder="1" applyAlignment="1" applyProtection="1">
      <alignment horizontal="center" vertical="center" wrapText="1"/>
    </xf>
    <xf numFmtId="164" fontId="2" fillId="0" borderId="10" xfId="0" applyNumberFormat="1" applyFont="1" applyBorder="1" applyAlignment="1" applyProtection="1">
      <alignment horizontal="center" vertical="center" wrapText="1"/>
    </xf>
    <xf numFmtId="164" fontId="2" fillId="0" borderId="16" xfId="0" applyNumberFormat="1" applyFont="1" applyBorder="1" applyAlignment="1" applyProtection="1">
      <alignment horizontal="center" vertical="center" wrapText="1"/>
    </xf>
    <xf numFmtId="49" fontId="3" fillId="0" borderId="11" xfId="0" applyNumberFormat="1" applyFont="1" applyBorder="1" applyAlignment="1" applyProtection="1">
      <alignment horizontal="center" vertical="center" wrapText="1"/>
    </xf>
    <xf numFmtId="49" fontId="3" fillId="0" borderId="10" xfId="0" applyNumberFormat="1" applyFont="1" applyBorder="1" applyAlignment="1" applyProtection="1">
      <alignment horizontal="center" vertical="center" wrapText="1"/>
    </xf>
    <xf numFmtId="49" fontId="3" fillId="0" borderId="16" xfId="0" applyNumberFormat="1" applyFont="1" applyBorder="1" applyAlignment="1" applyProtection="1">
      <alignment horizontal="center" vertical="center" wrapText="1"/>
    </xf>
    <xf numFmtId="164" fontId="3" fillId="0" borderId="0" xfId="0" applyNumberFormat="1" applyFont="1" applyAlignment="1" applyProtection="1">
      <alignment horizontal="left" vertical="center" wrapText="1"/>
    </xf>
    <xf numFmtId="164" fontId="4" fillId="0" borderId="0" xfId="0" applyNumberFormat="1" applyFont="1" applyBorder="1" applyAlignment="1" applyProtection="1">
      <alignment horizontal="left" vertical="center" wrapText="1"/>
    </xf>
    <xf numFmtId="164" fontId="4" fillId="0" borderId="11" xfId="0" applyNumberFormat="1" applyFont="1" applyBorder="1" applyAlignment="1" applyProtection="1">
      <alignment horizontal="left" vertical="center" wrapText="1"/>
    </xf>
    <xf numFmtId="164" fontId="4" fillId="0" borderId="10" xfId="0" applyNumberFormat="1" applyFont="1" applyBorder="1" applyAlignment="1" applyProtection="1">
      <alignment horizontal="left" vertical="center" wrapText="1"/>
    </xf>
    <xf numFmtId="164" fontId="4" fillId="0" borderId="16" xfId="0" applyNumberFormat="1" applyFont="1" applyBorder="1" applyAlignment="1" applyProtection="1">
      <alignment horizontal="left" vertical="center" wrapText="1"/>
    </xf>
    <xf numFmtId="164" fontId="3" fillId="0" borderId="11" xfId="0" applyNumberFormat="1" applyFont="1" applyBorder="1" applyAlignment="1" applyProtection="1">
      <alignment horizontal="left" vertical="center" wrapText="1"/>
    </xf>
    <xf numFmtId="164" fontId="3" fillId="0" borderId="10" xfId="0" applyNumberFormat="1" applyFont="1" applyBorder="1" applyAlignment="1" applyProtection="1">
      <alignment horizontal="left" vertical="center" wrapText="1"/>
    </xf>
    <xf numFmtId="164" fontId="3" fillId="0" borderId="16" xfId="0" applyNumberFormat="1" applyFont="1" applyBorder="1" applyAlignment="1" applyProtection="1">
      <alignment horizontal="left" vertical="center" wrapText="1"/>
    </xf>
    <xf numFmtId="164" fontId="13" fillId="0" borderId="8" xfId="0" applyNumberFormat="1" applyFont="1" applyFill="1" applyBorder="1" applyAlignment="1" applyProtection="1">
      <alignment horizontal="center" wrapText="1"/>
    </xf>
    <xf numFmtId="1" fontId="4" fillId="0" borderId="8" xfId="0" quotePrefix="1" applyNumberFormat="1" applyFont="1" applyFill="1" applyBorder="1" applyAlignment="1" applyProtection="1">
      <alignment horizontal="center" wrapText="1"/>
    </xf>
    <xf numFmtId="164" fontId="4" fillId="7" borderId="0" xfId="0" applyNumberFormat="1" applyFont="1" applyFill="1" applyBorder="1" applyAlignment="1" applyProtection="1">
      <alignment horizontal="left" wrapText="1"/>
      <protection locked="0"/>
    </xf>
    <xf numFmtId="164" fontId="13" fillId="0" borderId="8" xfId="0" applyNumberFormat="1" applyFont="1" applyFill="1" applyBorder="1" applyAlignment="1" applyProtection="1">
      <alignment horizontal="center" vertical="center" wrapText="1"/>
    </xf>
    <xf numFmtId="164" fontId="3" fillId="0" borderId="7" xfId="0" applyNumberFormat="1" applyFont="1" applyBorder="1" applyAlignment="1" applyProtection="1">
      <alignment horizontal="center" vertical="center" wrapText="1"/>
    </xf>
    <xf numFmtId="164" fontId="27" fillId="0" borderId="11" xfId="0" applyNumberFormat="1" applyFont="1" applyBorder="1" applyAlignment="1" applyProtection="1">
      <alignment horizontal="left" vertical="center" wrapText="1"/>
    </xf>
    <xf numFmtId="164" fontId="27" fillId="0" borderId="10" xfId="0" applyNumberFormat="1" applyFont="1" applyBorder="1" applyAlignment="1" applyProtection="1">
      <alignment horizontal="left" vertical="center" wrapText="1"/>
    </xf>
    <xf numFmtId="164" fontId="27" fillId="0" borderId="16" xfId="0" applyNumberFormat="1" applyFont="1" applyBorder="1" applyAlignment="1" applyProtection="1">
      <alignment horizontal="left" vertical="center" wrapText="1"/>
    </xf>
    <xf numFmtId="1" fontId="12" fillId="0" borderId="8" xfId="0" applyNumberFormat="1" applyFont="1" applyFill="1" applyBorder="1" applyAlignment="1" applyProtection="1">
      <alignment horizontal="center" wrapText="1"/>
    </xf>
    <xf numFmtId="164" fontId="3" fillId="0" borderId="0" xfId="0" applyNumberFormat="1" applyFont="1" applyAlignment="1" applyProtection="1">
      <alignment horizontal="center" vertical="center" wrapText="1"/>
    </xf>
    <xf numFmtId="0" fontId="4" fillId="0" borderId="0" xfId="0" applyFont="1" applyBorder="1" applyAlignment="1" applyProtection="1">
      <alignment horizontal="left" vertical="center" wrapText="1"/>
    </xf>
    <xf numFmtId="0" fontId="5" fillId="0" borderId="20" xfId="0" applyFont="1" applyBorder="1" applyAlignment="1" applyProtection="1">
      <alignment horizontal="center" vertical="center" wrapText="1"/>
    </xf>
    <xf numFmtId="0" fontId="5" fillId="0" borderId="7"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23" xfId="0" applyFont="1" applyBorder="1" applyAlignment="1" applyProtection="1">
      <alignment horizontal="center" vertical="center" wrapText="1"/>
    </xf>
    <xf numFmtId="49" fontId="13" fillId="0" borderId="8" xfId="0" applyNumberFormat="1" applyFont="1" applyBorder="1" applyAlignment="1" applyProtection="1">
      <alignment horizontal="center" vertical="center" wrapText="1"/>
    </xf>
    <xf numFmtId="164" fontId="3" fillId="0" borderId="8" xfId="0" applyNumberFormat="1" applyFont="1" applyBorder="1" applyAlignment="1" applyProtection="1">
      <alignment horizontal="center" vertical="center" wrapText="1"/>
    </xf>
    <xf numFmtId="164" fontId="2" fillId="0" borderId="0" xfId="0" applyNumberFormat="1" applyFont="1" applyBorder="1" applyAlignment="1" applyProtection="1">
      <alignment horizontal="center" vertical="center" wrapText="1"/>
    </xf>
    <xf numFmtId="164" fontId="7" fillId="0" borderId="11" xfId="0" applyNumberFormat="1" applyFont="1" applyBorder="1" applyAlignment="1" applyProtection="1">
      <alignment horizontal="right" vertical="center" wrapText="1"/>
    </xf>
    <xf numFmtId="164" fontId="7" fillId="0" borderId="16" xfId="0" applyNumberFormat="1" applyFont="1" applyBorder="1" applyAlignment="1" applyProtection="1">
      <alignment horizontal="right" vertical="center" wrapText="1"/>
    </xf>
    <xf numFmtId="164" fontId="5" fillId="0" borderId="11" xfId="0" applyNumberFormat="1" applyFont="1" applyBorder="1" applyAlignment="1" applyProtection="1">
      <alignment horizontal="right" vertical="center" wrapText="1"/>
    </xf>
    <xf numFmtId="164" fontId="5" fillId="0" borderId="16" xfId="0" applyNumberFormat="1" applyFont="1" applyBorder="1" applyAlignment="1" applyProtection="1">
      <alignment horizontal="right" vertical="center" wrapText="1"/>
    </xf>
    <xf numFmtId="164" fontId="3" fillId="0" borderId="4" xfId="0" applyNumberFormat="1" applyFont="1" applyBorder="1" applyAlignment="1" applyProtection="1">
      <alignment horizontal="right" vertical="center" wrapText="1"/>
    </xf>
    <xf numFmtId="0" fontId="3" fillId="0" borderId="4" xfId="0" applyFont="1" applyBorder="1" applyAlignment="1" applyProtection="1">
      <alignment horizontal="right" vertical="center" wrapText="1"/>
    </xf>
    <xf numFmtId="0" fontId="12" fillId="0" borderId="11"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12" fillId="0" borderId="16" xfId="0" applyFont="1" applyBorder="1" applyAlignment="1" applyProtection="1">
      <alignment horizontal="left" vertical="center" wrapText="1"/>
    </xf>
    <xf numFmtId="0" fontId="7" fillId="0" borderId="0" xfId="0" applyFont="1" applyAlignment="1" applyProtection="1">
      <alignment horizontal="left" vertical="center" wrapText="1"/>
    </xf>
    <xf numFmtId="164" fontId="11" fillId="0" borderId="4" xfId="0" applyNumberFormat="1" applyFont="1" applyBorder="1" applyAlignment="1" applyProtection="1">
      <alignment horizontal="center" vertical="center" wrapText="1"/>
    </xf>
    <xf numFmtId="164" fontId="14" fillId="0" borderId="4" xfId="0" applyNumberFormat="1" applyFont="1" applyBorder="1" applyAlignment="1" applyProtection="1">
      <alignment horizontal="center" vertical="center" wrapText="1"/>
    </xf>
    <xf numFmtId="0" fontId="3" fillId="0" borderId="11" xfId="0" applyFont="1" applyBorder="1" applyAlignment="1" applyProtection="1">
      <alignment vertical="center" wrapText="1"/>
    </xf>
    <xf numFmtId="0" fontId="3" fillId="0" borderId="10" xfId="0" applyFont="1" applyBorder="1" applyAlignment="1" applyProtection="1">
      <alignment vertical="center" wrapText="1"/>
    </xf>
    <xf numFmtId="0" fontId="3" fillId="0" borderId="16" xfId="0" applyFont="1" applyBorder="1" applyAlignment="1" applyProtection="1">
      <alignment vertical="center" wrapText="1"/>
    </xf>
    <xf numFmtId="0" fontId="7" fillId="0" borderId="6"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9" fillId="0" borderId="11" xfId="0" applyFont="1" applyBorder="1" applyAlignment="1" applyProtection="1">
      <alignment horizontal="left" vertical="center" wrapText="1"/>
    </xf>
    <xf numFmtId="0" fontId="9" fillId="0" borderId="10" xfId="0" applyFont="1" applyBorder="1" applyAlignment="1" applyProtection="1">
      <alignment horizontal="left" vertical="center" wrapText="1"/>
    </xf>
    <xf numFmtId="0" fontId="9" fillId="0" borderId="16" xfId="0" applyFont="1" applyBorder="1" applyAlignment="1" applyProtection="1">
      <alignment horizontal="left" vertical="center" wrapText="1"/>
    </xf>
    <xf numFmtId="0" fontId="13" fillId="0" borderId="0" xfId="0" applyFont="1" applyAlignment="1" applyProtection="1">
      <alignment horizontal="left" vertical="center" wrapText="1"/>
    </xf>
    <xf numFmtId="0" fontId="20" fillId="0" borderId="0" xfId="0" applyFont="1" applyAlignment="1" applyProtection="1">
      <alignment horizontal="left" vertical="center" wrapText="1"/>
    </xf>
    <xf numFmtId="0" fontId="5" fillId="0" borderId="24" xfId="0" applyFont="1" applyBorder="1" applyAlignment="1" applyProtection="1">
      <alignment horizontal="left" vertical="center" wrapText="1"/>
    </xf>
    <xf numFmtId="0" fontId="5" fillId="0" borderId="25" xfId="0" applyFont="1" applyBorder="1" applyAlignment="1" applyProtection="1">
      <alignment horizontal="left" vertical="center" wrapText="1"/>
    </xf>
    <xf numFmtId="0" fontId="5" fillId="0" borderId="26" xfId="0" applyFont="1" applyBorder="1" applyAlignment="1" applyProtection="1">
      <alignment horizontal="left" vertical="center" wrapText="1"/>
    </xf>
    <xf numFmtId="49" fontId="20" fillId="0" borderId="0" xfId="0" applyNumberFormat="1" applyFont="1" applyAlignment="1" applyProtection="1">
      <alignment horizontal="left" vertical="center" wrapText="1"/>
    </xf>
    <xf numFmtId="0" fontId="41" fillId="0" borderId="4" xfId="0" applyFont="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7" fillId="0" borderId="4" xfId="0" applyFont="1" applyBorder="1" applyAlignment="1" applyProtection="1">
      <alignment horizontal="left" vertical="center" wrapText="1"/>
    </xf>
    <xf numFmtId="0" fontId="3" fillId="7" borderId="0" xfId="0" applyFont="1" applyFill="1" applyBorder="1" applyAlignment="1" applyProtection="1">
      <alignment horizontal="justify" vertical="center" wrapText="1"/>
      <protection locked="0"/>
    </xf>
    <xf numFmtId="0" fontId="11" fillId="0" borderId="4" xfId="0" applyFont="1" applyBorder="1" applyAlignment="1" applyProtection="1">
      <alignment horizontal="center" vertical="center" wrapText="1"/>
    </xf>
    <xf numFmtId="0" fontId="9" fillId="0" borderId="4" xfId="0" applyFont="1" applyBorder="1" applyAlignment="1" applyProtection="1">
      <alignment horizontal="left" vertical="center" wrapText="1"/>
    </xf>
    <xf numFmtId="0" fontId="5" fillId="0" borderId="18"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3" fillId="0" borderId="11"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5" fillId="0" borderId="9"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11" fillId="7" borderId="11" xfId="0" applyFont="1" applyFill="1" applyBorder="1" applyAlignment="1" applyProtection="1">
      <alignment horizontal="left" vertical="center" wrapText="1"/>
      <protection locked="0"/>
    </xf>
    <xf numFmtId="0" fontId="11" fillId="7" borderId="10" xfId="0" applyFont="1" applyFill="1" applyBorder="1" applyAlignment="1" applyProtection="1">
      <alignment horizontal="left" vertical="center" wrapText="1"/>
      <protection locked="0"/>
    </xf>
    <xf numFmtId="0" fontId="11" fillId="7" borderId="16" xfId="0" applyFont="1" applyFill="1" applyBorder="1" applyAlignment="1" applyProtection="1">
      <alignment horizontal="left" vertical="center" wrapText="1"/>
      <protection locked="0"/>
    </xf>
    <xf numFmtId="0" fontId="11" fillId="0" borderId="11" xfId="0" applyFont="1" applyBorder="1" applyAlignment="1" applyProtection="1">
      <alignment horizontal="left" vertical="center" wrapText="1"/>
    </xf>
    <xf numFmtId="0" fontId="11" fillId="0" borderId="10" xfId="0" applyFont="1" applyBorder="1" applyAlignment="1" applyProtection="1">
      <alignment horizontal="left" vertical="center" wrapText="1"/>
    </xf>
    <xf numFmtId="0" fontId="11" fillId="0" borderId="16"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164" fontId="5" fillId="0" borderId="4" xfId="0" applyNumberFormat="1" applyFont="1" applyBorder="1" applyAlignment="1" applyProtection="1">
      <alignment horizontal="right" vertical="center" wrapText="1"/>
    </xf>
    <xf numFmtId="0" fontId="8" fillId="7" borderId="4" xfId="0" applyFont="1" applyFill="1" applyBorder="1" applyAlignment="1" applyProtection="1">
      <alignment horizontal="left" vertical="center" wrapText="1"/>
      <protection locked="0"/>
    </xf>
    <xf numFmtId="164" fontId="5" fillId="7" borderId="4" xfId="0" applyNumberFormat="1" applyFont="1" applyFill="1" applyBorder="1" applyAlignment="1" applyProtection="1">
      <alignment horizontal="right" vertical="center" wrapText="1"/>
      <protection locked="0"/>
    </xf>
    <xf numFmtId="164" fontId="7" fillId="0" borderId="4" xfId="0" applyNumberFormat="1" applyFont="1" applyBorder="1" applyAlignment="1" applyProtection="1">
      <alignment horizontal="right" vertical="center" wrapText="1"/>
    </xf>
    <xf numFmtId="0" fontId="5" fillId="0" borderId="11" xfId="0" applyFont="1" applyFill="1" applyBorder="1" applyAlignment="1" applyProtection="1">
      <alignment horizontal="right" vertical="center" wrapText="1"/>
    </xf>
    <xf numFmtId="49" fontId="2" fillId="8" borderId="4" xfId="0" applyNumberFormat="1" applyFont="1" applyFill="1" applyBorder="1" applyAlignment="1">
      <alignment horizontal="center"/>
    </xf>
    <xf numFmtId="49" fontId="2" fillId="8" borderId="12" xfId="0" applyNumberFormat="1" applyFont="1" applyFill="1" applyBorder="1" applyAlignment="1">
      <alignment horizontal="center"/>
    </xf>
    <xf numFmtId="49" fontId="12" fillId="8" borderId="4" xfId="0" applyNumberFormat="1" applyFont="1" applyFill="1" applyBorder="1" applyAlignment="1">
      <alignment horizontal="center" vertical="center" wrapText="1"/>
    </xf>
    <xf numFmtId="0" fontId="2" fillId="8" borderId="4" xfId="0" applyFont="1" applyFill="1" applyBorder="1" applyAlignment="1">
      <alignment horizontal="center" vertical="top" wrapText="1"/>
    </xf>
    <xf numFmtId="0" fontId="2" fillId="8" borderId="12" xfId="0" applyFont="1" applyFill="1" applyBorder="1" applyAlignment="1">
      <alignment horizontal="center" vertical="top" wrapText="1"/>
    </xf>
    <xf numFmtId="2" fontId="29" fillId="0" borderId="0" xfId="0" applyNumberFormat="1" applyFont="1" applyAlignment="1">
      <alignment horizontal="center"/>
    </xf>
    <xf numFmtId="0" fontId="13" fillId="0" borderId="8" xfId="0" applyNumberFormat="1" applyFont="1" applyFill="1" applyBorder="1" applyAlignment="1" applyProtection="1">
      <alignment horizontal="center"/>
    </xf>
    <xf numFmtId="49" fontId="3" fillId="0" borderId="0" xfId="0" applyNumberFormat="1" applyFont="1" applyBorder="1" applyAlignment="1">
      <alignment horizontal="center"/>
    </xf>
    <xf numFmtId="49" fontId="3" fillId="9" borderId="27" xfId="0" applyNumberFormat="1" applyFont="1" applyFill="1" applyBorder="1" applyAlignment="1">
      <alignment horizontal="center"/>
    </xf>
    <xf numFmtId="49" fontId="3" fillId="9" borderId="28" xfId="0" applyNumberFormat="1" applyFont="1" applyFill="1" applyBorder="1" applyAlignment="1">
      <alignment horizontal="center"/>
    </xf>
    <xf numFmtId="49" fontId="3" fillId="9" borderId="29" xfId="0" applyNumberFormat="1" applyFont="1" applyFill="1" applyBorder="1" applyAlignment="1">
      <alignment horizontal="center"/>
    </xf>
    <xf numFmtId="49" fontId="3" fillId="8" borderId="27" xfId="0" applyNumberFormat="1" applyFont="1" applyFill="1" applyBorder="1" applyAlignment="1">
      <alignment horizontal="center"/>
    </xf>
    <xf numFmtId="49" fontId="3" fillId="8" borderId="28" xfId="0" applyNumberFormat="1" applyFont="1" applyFill="1" applyBorder="1" applyAlignment="1">
      <alignment horizontal="center"/>
    </xf>
    <xf numFmtId="49" fontId="3" fillId="8" borderId="29" xfId="0" applyNumberFormat="1" applyFont="1" applyFill="1" applyBorder="1" applyAlignment="1">
      <alignment horizontal="center"/>
    </xf>
    <xf numFmtId="49" fontId="2" fillId="0" borderId="4" xfId="0" applyNumberFormat="1" applyFont="1" applyBorder="1" applyAlignment="1">
      <alignment horizontal="center" vertical="top"/>
    </xf>
    <xf numFmtId="49" fontId="2" fillId="0" borderId="4" xfId="0" applyNumberFormat="1" applyFont="1" applyBorder="1" applyAlignment="1">
      <alignment horizontal="center" vertical="top" wrapText="1"/>
    </xf>
    <xf numFmtId="49" fontId="2" fillId="0" borderId="11" xfId="0" applyNumberFormat="1" applyFont="1" applyBorder="1" applyAlignment="1">
      <alignment horizontal="center" vertical="center" wrapText="1"/>
    </xf>
    <xf numFmtId="49" fontId="2" fillId="8" borderId="13" xfId="0" applyNumberFormat="1" applyFont="1" applyFill="1" applyBorder="1" applyAlignment="1">
      <alignment horizontal="center"/>
    </xf>
    <xf numFmtId="49" fontId="2" fillId="8" borderId="13" xfId="0" applyNumberFormat="1" applyFont="1" applyFill="1" applyBorder="1" applyAlignment="1">
      <alignment horizontal="center" vertical="center" wrapText="1"/>
    </xf>
    <xf numFmtId="0" fontId="2" fillId="8" borderId="4" xfId="0" applyFont="1" applyFill="1" applyBorder="1" applyAlignment="1">
      <alignment horizontal="center" vertical="center" wrapText="1"/>
    </xf>
    <xf numFmtId="49" fontId="3" fillId="10" borderId="27" xfId="0" applyNumberFormat="1" applyFont="1" applyFill="1" applyBorder="1" applyAlignment="1">
      <alignment horizontal="center"/>
    </xf>
    <xf numFmtId="49" fontId="3" fillId="10" borderId="28" xfId="0" applyNumberFormat="1" applyFont="1" applyFill="1" applyBorder="1" applyAlignment="1">
      <alignment horizontal="center"/>
    </xf>
    <xf numFmtId="49" fontId="3" fillId="10" borderId="29" xfId="0" applyNumberFormat="1" applyFont="1" applyFill="1" applyBorder="1" applyAlignment="1">
      <alignment horizontal="center"/>
    </xf>
    <xf numFmtId="0" fontId="5" fillId="0" borderId="8" xfId="0" applyFont="1" applyBorder="1" applyAlignment="1">
      <alignment horizontal="center"/>
    </xf>
    <xf numFmtId="49" fontId="2" fillId="9" borderId="13" xfId="0" applyNumberFormat="1" applyFont="1" applyFill="1" applyBorder="1" applyAlignment="1">
      <alignment horizontal="center" vertical="center" wrapText="1"/>
    </xf>
    <xf numFmtId="0" fontId="2" fillId="9" borderId="4" xfId="0" applyFont="1" applyFill="1" applyBorder="1" applyAlignment="1">
      <alignment horizontal="center" vertical="center" wrapText="1"/>
    </xf>
    <xf numFmtId="49" fontId="2" fillId="10" borderId="4" xfId="0" applyNumberFormat="1" applyFont="1" applyFill="1" applyBorder="1" applyAlignment="1">
      <alignment horizontal="center"/>
    </xf>
    <xf numFmtId="49" fontId="2" fillId="10" borderId="12" xfId="0" applyNumberFormat="1" applyFont="1" applyFill="1" applyBorder="1" applyAlignment="1">
      <alignment horizontal="center"/>
    </xf>
    <xf numFmtId="49" fontId="2" fillId="10" borderId="13" xfId="0" applyNumberFormat="1" applyFont="1" applyFill="1" applyBorder="1" applyAlignment="1">
      <alignment horizontal="center" vertical="center" wrapText="1"/>
    </xf>
    <xf numFmtId="49" fontId="2" fillId="9" borderId="13" xfId="0" applyNumberFormat="1" applyFont="1" applyFill="1" applyBorder="1" applyAlignment="1">
      <alignment horizontal="center"/>
    </xf>
    <xf numFmtId="49" fontId="2" fillId="9" borderId="4" xfId="0" applyNumberFormat="1" applyFont="1" applyFill="1" applyBorder="1" applyAlignment="1">
      <alignment horizontal="center"/>
    </xf>
    <xf numFmtId="0" fontId="2" fillId="10" borderId="4" xfId="0" applyFont="1" applyFill="1" applyBorder="1" applyAlignment="1">
      <alignment horizontal="center" vertical="center" wrapText="1"/>
    </xf>
    <xf numFmtId="49" fontId="2" fillId="10" borderId="13" xfId="0" applyNumberFormat="1" applyFont="1" applyFill="1" applyBorder="1" applyAlignment="1">
      <alignment horizontal="center"/>
    </xf>
    <xf numFmtId="49" fontId="2" fillId="9" borderId="12" xfId="0" applyNumberFormat="1" applyFont="1" applyFill="1" applyBorder="1" applyAlignment="1">
      <alignment horizontal="center"/>
    </xf>
    <xf numFmtId="49" fontId="12" fillId="9" borderId="4" xfId="0" applyNumberFormat="1" applyFont="1" applyFill="1" applyBorder="1" applyAlignment="1">
      <alignment horizontal="center" vertical="center" wrapText="1"/>
    </xf>
    <xf numFmtId="0" fontId="2" fillId="9" borderId="4" xfId="0" applyFont="1" applyFill="1" applyBorder="1" applyAlignment="1">
      <alignment horizontal="center" vertical="top" wrapText="1"/>
    </xf>
    <xf numFmtId="0" fontId="2" fillId="9" borderId="12" xfId="0" applyFont="1" applyFill="1" applyBorder="1" applyAlignment="1">
      <alignment horizontal="center" vertical="top" wrapText="1"/>
    </xf>
    <xf numFmtId="49" fontId="12" fillId="10" borderId="4" xfId="0" applyNumberFormat="1" applyFont="1" applyFill="1" applyBorder="1" applyAlignment="1">
      <alignment horizontal="center" vertical="center" wrapText="1"/>
    </xf>
    <xf numFmtId="0" fontId="2" fillId="10" borderId="4" xfId="0" applyFont="1" applyFill="1" applyBorder="1" applyAlignment="1">
      <alignment horizontal="center" vertical="top" wrapText="1"/>
    </xf>
    <xf numFmtId="0" fontId="2" fillId="10" borderId="12" xfId="0" applyFont="1" applyFill="1" applyBorder="1" applyAlignment="1">
      <alignment horizontal="center" vertical="top" wrapText="1"/>
    </xf>
    <xf numFmtId="0" fontId="4" fillId="0" borderId="0" xfId="0" applyNumberFormat="1" applyFont="1" applyAlignment="1">
      <alignment horizontal="left" wrapText="1"/>
    </xf>
    <xf numFmtId="0" fontId="5" fillId="0" borderId="7" xfId="0" applyFont="1" applyBorder="1" applyAlignment="1">
      <alignment horizontal="center"/>
    </xf>
    <xf numFmtId="0" fontId="7" fillId="0" borderId="8"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xf>
    <xf numFmtId="0" fontId="7" fillId="0" borderId="8" xfId="0" applyFont="1" applyBorder="1" applyAlignment="1">
      <alignment horizontal="center"/>
    </xf>
    <xf numFmtId="0" fontId="4" fillId="0" borderId="0" xfId="0" applyFont="1" applyBorder="1" applyAlignment="1">
      <alignment horizontal="center" vertical="top" wrapText="1"/>
    </xf>
    <xf numFmtId="0" fontId="32" fillId="13" borderId="18" xfId="0" applyFont="1" applyFill="1" applyBorder="1" applyAlignment="1">
      <alignment horizontal="center" vertical="top" wrapText="1"/>
    </xf>
    <xf numFmtId="0" fontId="32" fillId="13" borderId="6" xfId="0" applyFont="1" applyFill="1" applyBorder="1" applyAlignment="1">
      <alignment horizontal="center" vertical="top" wrapText="1"/>
    </xf>
    <xf numFmtId="0" fontId="32" fillId="13" borderId="20" xfId="0" applyFont="1" applyFill="1" applyBorder="1" applyAlignment="1">
      <alignment horizontal="center" vertical="top" wrapText="1"/>
    </xf>
    <xf numFmtId="0" fontId="32" fillId="13" borderId="21" xfId="0" applyFont="1" applyFill="1" applyBorder="1" applyAlignment="1">
      <alignment horizontal="center" vertical="top" wrapText="1"/>
    </xf>
    <xf numFmtId="0" fontId="4" fillId="0" borderId="8" xfId="0" applyFont="1" applyBorder="1" applyAlignment="1">
      <alignment horizontal="center" vertical="top" wrapText="1"/>
    </xf>
    <xf numFmtId="0" fontId="3" fillId="0" borderId="0" xfId="0" applyFont="1" applyBorder="1" applyAlignment="1">
      <alignment horizontal="center" vertical="top" wrapText="1"/>
    </xf>
    <xf numFmtId="0" fontId="32" fillId="13" borderId="11" xfId="0" applyFont="1" applyFill="1" applyBorder="1" applyAlignment="1">
      <alignment horizontal="center" vertical="top" wrapText="1"/>
    </xf>
    <xf numFmtId="0" fontId="32" fillId="13" borderId="16" xfId="0" applyFont="1" applyFill="1" applyBorder="1" applyAlignment="1">
      <alignment horizontal="center" vertical="top" wrapText="1"/>
    </xf>
    <xf numFmtId="0" fontId="32" fillId="13" borderId="10" xfId="0" applyFont="1" applyFill="1" applyBorder="1" applyAlignment="1">
      <alignment horizontal="center" vertical="top" wrapText="1"/>
    </xf>
    <xf numFmtId="0" fontId="32" fillId="0" borderId="8" xfId="0" applyFont="1" applyFill="1" applyBorder="1" applyAlignment="1">
      <alignment horizontal="center" vertical="top" wrapText="1"/>
    </xf>
    <xf numFmtId="164" fontId="32" fillId="13" borderId="11" xfId="0" applyNumberFormat="1" applyFont="1" applyFill="1" applyBorder="1" applyAlignment="1">
      <alignment horizontal="center" vertical="top" wrapText="1"/>
    </xf>
    <xf numFmtId="164" fontId="32" fillId="13" borderId="10" xfId="0" applyNumberFormat="1" applyFont="1" applyFill="1" applyBorder="1" applyAlignment="1">
      <alignment horizontal="center" vertical="top" wrapText="1"/>
    </xf>
    <xf numFmtId="164" fontId="32" fillId="13" borderId="16" xfId="0" applyNumberFormat="1" applyFont="1" applyFill="1" applyBorder="1" applyAlignment="1">
      <alignment horizontal="center" vertical="top" wrapText="1"/>
    </xf>
    <xf numFmtId="164" fontId="32" fillId="13" borderId="18" xfId="0" applyNumberFormat="1" applyFont="1" applyFill="1" applyBorder="1" applyAlignment="1">
      <alignment horizontal="center" vertical="top" wrapText="1"/>
    </xf>
    <xf numFmtId="164" fontId="32" fillId="13" borderId="6" xfId="0" applyNumberFormat="1" applyFont="1" applyFill="1" applyBorder="1" applyAlignment="1">
      <alignment horizontal="center" vertical="top" wrapText="1"/>
    </xf>
    <xf numFmtId="0" fontId="3" fillId="0" borderId="7" xfId="0" applyFont="1" applyBorder="1" applyAlignment="1">
      <alignment horizontal="center" vertical="top" wrapText="1"/>
    </xf>
    <xf numFmtId="0" fontId="3" fillId="0" borderId="0" xfId="0" applyFont="1" applyAlignment="1">
      <alignment horizontal="center" vertical="top" wrapText="1"/>
    </xf>
    <xf numFmtId="0" fontId="46" fillId="0" borderId="0" xfId="0" applyFont="1" applyBorder="1" applyAlignment="1">
      <alignment horizontal="center" vertical="top" wrapText="1"/>
    </xf>
    <xf numFmtId="0" fontId="32" fillId="13" borderId="18" xfId="0" applyNumberFormat="1" applyFont="1" applyFill="1" applyBorder="1" applyAlignment="1">
      <alignment horizontal="center" vertical="top" wrapText="1"/>
    </xf>
    <xf numFmtId="0" fontId="32" fillId="13" borderId="6" xfId="0" applyNumberFormat="1" applyFont="1" applyFill="1" applyBorder="1" applyAlignment="1">
      <alignment horizontal="center" vertical="top" wrapText="1"/>
    </xf>
  </cellXfs>
  <cellStyles count="7">
    <cellStyle name="Ввід" xfId="1"/>
    <cellStyle name="Добре" xfId="2"/>
    <cellStyle name="Звичайний" xfId="0" builtinId="0"/>
    <cellStyle name="Зв'язана клітинка" xfId="3"/>
    <cellStyle name="Контрольна клітинка" xfId="4"/>
    <cellStyle name="Назва" xfId="5"/>
    <cellStyle name="Текст попередження" xfId="6"/>
  </cellStyles>
  <dxfs count="1">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M42"/>
  <sheetViews>
    <sheetView topLeftCell="A18" zoomScale="90" zoomScaleNormal="90" workbookViewId="0">
      <selection activeCell="R28" sqref="R28"/>
    </sheetView>
  </sheetViews>
  <sheetFormatPr defaultRowHeight="12.75" x14ac:dyDescent="0.2"/>
  <cols>
    <col min="1" max="1" width="13.140625" customWidth="1"/>
    <col min="2" max="2" width="10.7109375" customWidth="1"/>
    <col min="3" max="3" width="14.5703125" customWidth="1"/>
    <col min="4" max="14" width="10.7109375" customWidth="1"/>
  </cols>
  <sheetData>
    <row r="1" spans="1:13" ht="23.1" customHeight="1" x14ac:dyDescent="0.25">
      <c r="A1" s="272" t="s">
        <v>334</v>
      </c>
      <c r="B1" s="272"/>
      <c r="C1" s="272"/>
      <c r="D1" s="272"/>
      <c r="E1" s="272"/>
      <c r="F1" s="272"/>
      <c r="G1" s="272"/>
      <c r="H1" s="272"/>
      <c r="I1" s="272"/>
      <c r="J1" s="272"/>
      <c r="K1" s="272"/>
      <c r="L1" s="272"/>
      <c r="M1" s="272"/>
    </row>
    <row r="2" spans="1:13" ht="23.1" customHeight="1" x14ac:dyDescent="0.2">
      <c r="A2" s="274" t="s">
        <v>340</v>
      </c>
      <c r="B2" s="274"/>
      <c r="C2" s="274"/>
      <c r="D2" s="274"/>
      <c r="E2" s="274"/>
      <c r="F2" s="274"/>
      <c r="G2" s="274"/>
      <c r="H2" s="274"/>
      <c r="I2" s="274"/>
      <c r="J2" s="274"/>
      <c r="K2" s="274"/>
      <c r="L2" s="274"/>
      <c r="M2" s="274"/>
    </row>
    <row r="3" spans="1:13" ht="23.1" customHeight="1" x14ac:dyDescent="0.25">
      <c r="A3" s="272" t="s">
        <v>343</v>
      </c>
      <c r="B3" s="272"/>
      <c r="C3" s="272"/>
      <c r="D3" s="272"/>
      <c r="E3" s="272"/>
      <c r="F3" s="272"/>
      <c r="G3" s="272"/>
      <c r="H3" s="272"/>
      <c r="I3" s="272"/>
      <c r="J3" s="272"/>
      <c r="K3" s="272"/>
      <c r="L3" s="272"/>
      <c r="M3" s="272"/>
    </row>
    <row r="4" spans="1:13" ht="23.1" customHeight="1" x14ac:dyDescent="0.25">
      <c r="A4" s="272" t="s">
        <v>456</v>
      </c>
      <c r="B4" s="272"/>
      <c r="C4" s="272"/>
      <c r="D4" s="272"/>
      <c r="E4" s="272"/>
      <c r="F4" s="272"/>
      <c r="G4" s="272"/>
      <c r="H4" s="272"/>
      <c r="I4" s="272"/>
      <c r="J4" s="272"/>
      <c r="K4" s="272"/>
      <c r="L4" s="272"/>
      <c r="M4" s="272"/>
    </row>
    <row r="5" spans="1:13" ht="23.1" customHeight="1" x14ac:dyDescent="0.25">
      <c r="A5" s="272" t="s">
        <v>341</v>
      </c>
      <c r="B5" s="272"/>
      <c r="C5" s="272"/>
      <c r="D5" s="272"/>
      <c r="E5" s="272"/>
      <c r="F5" s="272"/>
      <c r="G5" s="272"/>
      <c r="H5" s="272"/>
      <c r="I5" s="272"/>
      <c r="J5" s="272"/>
      <c r="K5" s="272"/>
      <c r="L5" s="272"/>
      <c r="M5" s="272"/>
    </row>
    <row r="6" spans="1:13" ht="23.1" customHeight="1" x14ac:dyDescent="0.25">
      <c r="A6" s="273" t="s">
        <v>342</v>
      </c>
      <c r="B6" s="273"/>
      <c r="C6" s="273"/>
      <c r="D6" s="273"/>
      <c r="E6" s="273"/>
      <c r="F6" s="273"/>
      <c r="G6" s="273"/>
      <c r="H6" s="273"/>
      <c r="I6" s="273"/>
      <c r="J6" s="273"/>
      <c r="K6" s="273"/>
      <c r="L6" s="273"/>
      <c r="M6" s="273"/>
    </row>
    <row r="7" spans="1:13" ht="25.5" customHeight="1" x14ac:dyDescent="0.25">
      <c r="A7" s="261" t="s">
        <v>337</v>
      </c>
      <c r="B7" s="261"/>
      <c r="C7" s="261"/>
      <c r="D7" s="261"/>
      <c r="E7" s="261"/>
      <c r="F7" s="261"/>
      <c r="G7" s="261"/>
      <c r="H7" s="261"/>
      <c r="I7" s="261"/>
      <c r="J7" s="261"/>
      <c r="K7" s="261"/>
      <c r="L7" s="261"/>
      <c r="M7" s="261"/>
    </row>
    <row r="8" spans="1:13" x14ac:dyDescent="0.2">
      <c r="A8" s="279" t="s">
        <v>338</v>
      </c>
      <c r="B8" s="279"/>
      <c r="C8" s="279"/>
      <c r="D8" s="277">
        <v>2019</v>
      </c>
      <c r="E8" s="277"/>
      <c r="F8" s="277">
        <v>2020</v>
      </c>
      <c r="G8" s="277"/>
      <c r="H8" s="277">
        <v>2021</v>
      </c>
      <c r="I8" s="277"/>
      <c r="J8" s="277">
        <v>2022</v>
      </c>
      <c r="K8" s="277"/>
      <c r="L8" s="277">
        <v>2023</v>
      </c>
      <c r="M8" s="277"/>
    </row>
    <row r="9" spans="1:13" ht="25.5" x14ac:dyDescent="0.2">
      <c r="A9" s="279"/>
      <c r="B9" s="279"/>
      <c r="C9" s="279"/>
      <c r="D9" s="2" t="s">
        <v>12</v>
      </c>
      <c r="E9" s="2" t="s">
        <v>13</v>
      </c>
      <c r="F9" s="2" t="s">
        <v>12</v>
      </c>
      <c r="G9" s="2" t="s">
        <v>13</v>
      </c>
      <c r="H9" s="2" t="s">
        <v>12</v>
      </c>
      <c r="I9" s="2" t="s">
        <v>13</v>
      </c>
      <c r="J9" s="2" t="s">
        <v>12</v>
      </c>
      <c r="K9" s="2" t="s">
        <v>13</v>
      </c>
      <c r="L9" s="2" t="s">
        <v>12</v>
      </c>
      <c r="M9" s="2" t="s">
        <v>13</v>
      </c>
    </row>
    <row r="10" spans="1:13" x14ac:dyDescent="0.2">
      <c r="A10" s="276" t="s">
        <v>356</v>
      </c>
      <c r="B10" s="276"/>
      <c r="C10" s="276"/>
      <c r="D10" s="174">
        <f>Додаток2_Бюджетний_запит!I64-Додаток2_Бюджетний_запит!I114-Додаток2_Бюджетний_запит!I121</f>
        <v>0</v>
      </c>
      <c r="E10" s="174">
        <f>Додаток2_Бюджетний_запит!J64-Додаток2_Бюджетний_запит!J114-Додаток2_Бюджетний_запит!J121</f>
        <v>0</v>
      </c>
      <c r="F10" s="174">
        <f>Додаток2_Бюджетний_запит!L64-Додаток2_Бюджетний_запит!L114-Додаток2_Бюджетний_запит!L121</f>
        <v>0</v>
      </c>
      <c r="G10" s="174">
        <f>Додаток2_Бюджетний_запит!M64-Додаток2_Бюджетний_запит!M114-Додаток2_Бюджетний_запит!M121</f>
        <v>0</v>
      </c>
      <c r="H10" s="174">
        <f>Додаток2_Бюджетний_запит!O64-Додаток2_Бюджетний_запит!O114-Додаток2_Бюджетний_запит!O121</f>
        <v>0</v>
      </c>
      <c r="I10" s="174">
        <f>Додаток2_Бюджетний_запит!P64-Додаток2_Бюджетний_запит!P114-Додаток2_Бюджетний_запит!P121</f>
        <v>0</v>
      </c>
      <c r="J10" s="174">
        <f>Додаток2_Бюджетний_запит!L78-Додаток2_Бюджетний_запит!L155-Додаток2_Бюджетний_запит!L162</f>
        <v>0</v>
      </c>
      <c r="K10" s="174">
        <f>Додаток2_Бюджетний_запит!M78-Додаток2_Бюджетний_запит!M155-Додаток2_Бюджетний_запит!M162</f>
        <v>0</v>
      </c>
      <c r="L10" s="174">
        <f>Додаток2_Бюджетний_запит!O78-Додаток2_Бюджетний_запит!O155-Додаток2_Бюджетний_запит!O162</f>
        <v>0</v>
      </c>
      <c r="M10" s="174">
        <f>Додаток2_Бюджетний_запит!P78-Додаток2_Бюджетний_запит!P155-Додаток2_Бюджетний_запит!P162</f>
        <v>0</v>
      </c>
    </row>
    <row r="11" spans="1:13" ht="23.1" customHeight="1" x14ac:dyDescent="0.25">
      <c r="A11" s="261" t="s">
        <v>335</v>
      </c>
      <c r="B11" s="261"/>
      <c r="C11" s="261"/>
      <c r="D11" s="261"/>
      <c r="E11" s="261"/>
      <c r="F11" s="261"/>
      <c r="G11" s="261"/>
      <c r="H11" s="261"/>
      <c r="I11" s="261"/>
      <c r="J11" s="261"/>
      <c r="K11" s="261"/>
      <c r="L11" s="261"/>
      <c r="M11" s="261"/>
    </row>
    <row r="12" spans="1:13" ht="15.75" x14ac:dyDescent="0.2">
      <c r="A12" s="268" t="s">
        <v>357</v>
      </c>
      <c r="B12" s="268"/>
      <c r="C12" s="268"/>
      <c r="D12" s="268"/>
      <c r="E12" s="268"/>
      <c r="F12" s="268"/>
      <c r="G12" s="268"/>
      <c r="H12" s="268"/>
      <c r="I12" s="268"/>
      <c r="J12" s="268"/>
      <c r="K12" s="268"/>
      <c r="L12" s="268"/>
      <c r="M12" s="268"/>
    </row>
    <row r="13" spans="1:13" ht="15.75" customHeight="1" x14ac:dyDescent="0.25">
      <c r="A13" s="283" t="s">
        <v>21</v>
      </c>
      <c r="B13" s="283" t="s">
        <v>4</v>
      </c>
      <c r="C13" s="283"/>
      <c r="D13" s="283"/>
      <c r="E13" s="263" t="s">
        <v>391</v>
      </c>
      <c r="F13" s="263"/>
      <c r="G13" s="263"/>
      <c r="H13" s="263" t="s">
        <v>374</v>
      </c>
      <c r="I13" s="263"/>
      <c r="J13" s="263"/>
      <c r="K13" s="263" t="s">
        <v>392</v>
      </c>
      <c r="L13" s="263"/>
      <c r="M13" s="263"/>
    </row>
    <row r="14" spans="1:13" x14ac:dyDescent="0.2">
      <c r="A14" s="283"/>
      <c r="B14" s="283"/>
      <c r="C14" s="283"/>
      <c r="D14" s="283"/>
      <c r="E14" s="278" t="s">
        <v>12</v>
      </c>
      <c r="F14" s="278"/>
      <c r="G14" s="269" t="s">
        <v>13</v>
      </c>
      <c r="H14" s="278" t="s">
        <v>12</v>
      </c>
      <c r="I14" s="278"/>
      <c r="J14" s="269" t="s">
        <v>13</v>
      </c>
      <c r="K14" s="278" t="s">
        <v>12</v>
      </c>
      <c r="L14" s="278"/>
      <c r="M14" s="269" t="s">
        <v>13</v>
      </c>
    </row>
    <row r="15" spans="1:13" ht="25.5" x14ac:dyDescent="0.2">
      <c r="A15" s="283"/>
      <c r="B15" s="283"/>
      <c r="C15" s="283"/>
      <c r="D15" s="283"/>
      <c r="E15" s="200" t="s">
        <v>331</v>
      </c>
      <c r="F15" s="200" t="s">
        <v>332</v>
      </c>
      <c r="G15" s="269"/>
      <c r="H15" s="200" t="s">
        <v>331</v>
      </c>
      <c r="I15" s="200" t="s">
        <v>332</v>
      </c>
      <c r="J15" s="269"/>
      <c r="K15" s="200" t="s">
        <v>331</v>
      </c>
      <c r="L15" s="200" t="s">
        <v>332</v>
      </c>
      <c r="M15" s="269"/>
    </row>
    <row r="16" spans="1:13" s="175" customFormat="1" x14ac:dyDescent="0.2">
      <c r="A16" s="2">
        <v>1</v>
      </c>
      <c r="B16" s="264">
        <v>2</v>
      </c>
      <c r="C16" s="264"/>
      <c r="D16" s="264"/>
      <c r="E16" s="203">
        <v>3</v>
      </c>
      <c r="F16" s="203">
        <v>4</v>
      </c>
      <c r="G16" s="203">
        <v>5</v>
      </c>
      <c r="H16" s="203">
        <v>6</v>
      </c>
      <c r="I16" s="203">
        <v>7</v>
      </c>
      <c r="J16" s="203">
        <v>8</v>
      </c>
      <c r="K16" s="203">
        <v>9</v>
      </c>
      <c r="L16" s="203">
        <v>10</v>
      </c>
      <c r="M16" s="203">
        <v>11</v>
      </c>
    </row>
    <row r="17" spans="1:13" ht="15.75" x14ac:dyDescent="0.2">
      <c r="A17" s="47">
        <v>2110</v>
      </c>
      <c r="B17" s="270" t="s">
        <v>111</v>
      </c>
      <c r="C17" s="270"/>
      <c r="D17" s="270"/>
      <c r="E17" s="174">
        <f>Додаток3_Розрахунки!E12-Додаток2_Бюджетний_запит!O87</f>
        <v>0</v>
      </c>
      <c r="F17" s="174">
        <f>Додаток3_Розрахунки!F12-Додаток2_Бюджетний_запит!J410</f>
        <v>0</v>
      </c>
      <c r="G17" s="174">
        <f>Додаток3_Розрахунки!G12-Додаток2_Бюджетний_запит!P87</f>
        <v>0</v>
      </c>
      <c r="H17" s="174">
        <f>Додаток3_Розрахунки!K12-Додаток2_Бюджетний_запит!L128</f>
        <v>0</v>
      </c>
      <c r="I17" s="174">
        <f>Додаток3_Розрахунки!L12-Додаток2_Бюджетний_запит!H462</f>
        <v>0</v>
      </c>
      <c r="J17" s="174">
        <f>Додаток3_Розрахунки!M12-Додаток2_Бюджетний_запит!M128</f>
        <v>0</v>
      </c>
      <c r="K17" s="174">
        <f>Додаток3_Розрахунки!Q12-Додаток2_Бюджетний_запит!O128</f>
        <v>0</v>
      </c>
      <c r="L17" s="174">
        <f>Додаток3_Розрахунки!R12-Додаток2_Бюджетний_запит!J462</f>
        <v>0</v>
      </c>
      <c r="M17" s="174">
        <f>Додаток3_Розрахунки!S12-Додаток2_Бюджетний_запит!P128</f>
        <v>0</v>
      </c>
    </row>
    <row r="18" spans="1:13" x14ac:dyDescent="0.2">
      <c r="A18" s="265" t="s">
        <v>196</v>
      </c>
      <c r="B18" s="271" t="s">
        <v>155</v>
      </c>
      <c r="C18" s="271"/>
      <c r="D18" s="271"/>
      <c r="E18" s="174">
        <f>Додаток3_Розрахунки!E14+Додаток3_Розрахунки!E15+Додаток3_Розрахунки!E16+Додаток3_Розрахунки!E17+Додаток3_Розрахунки!E19-Додаток2_Бюджетний_запит!L221</f>
        <v>0</v>
      </c>
      <c r="F18" s="202"/>
      <c r="G18" s="174">
        <f>Додаток3_Розрахунки!G14+Додаток3_Розрахунки!G15+Додаток3_Розрахунки!G16+Додаток3_Розрахунки!G17+Додаток3_Розрахунки!G19-Додаток2_Бюджетний_запит!M221</f>
        <v>0</v>
      </c>
      <c r="H18" s="174">
        <f>Додаток3_Розрахунки!K14+Додаток3_Розрахунки!K15+Додаток3_Розрахунки!K16+Додаток3_Розрахунки!K17+Додаток3_Розрахунки!K19-Додаток2_Бюджетний_запит!N221</f>
        <v>0</v>
      </c>
      <c r="I18" s="202"/>
      <c r="J18" s="174">
        <f>Додаток3_Розрахунки!M14+Додаток3_Розрахунки!M15+Додаток3_Розрахунки!M16+Додаток3_Розрахунки!M17+Додаток3_Розрахунки!M19-Додаток2_Бюджетний_запит!O221</f>
        <v>0</v>
      </c>
      <c r="K18" s="174">
        <f>Додаток3_Розрахунки!Q14+Додаток3_Розрахунки!Q15+Додаток3_Розрахунки!Q16+Додаток3_Розрахунки!Q17+Додаток3_Розрахунки!Q19-Додаток2_Бюджетний_запит!P221</f>
        <v>0</v>
      </c>
      <c r="L18" s="202"/>
      <c r="M18" s="174">
        <f>Додаток3_Розрахунки!S14+Додаток3_Розрахунки!S15+Додаток3_Розрахунки!S16+Додаток3_Розрахунки!S17+Додаток3_Розрахунки!S19-Додаток2_Бюджетний_запит!Q221</f>
        <v>0</v>
      </c>
    </row>
    <row r="19" spans="1:13" x14ac:dyDescent="0.2">
      <c r="A19" s="266"/>
      <c r="B19" s="271" t="s">
        <v>156</v>
      </c>
      <c r="C19" s="271"/>
      <c r="D19" s="271"/>
      <c r="E19" s="174">
        <f>Додаток3_Розрахунки!E21-Додаток2_Бюджетний_запит!L222</f>
        <v>0</v>
      </c>
      <c r="F19" s="202"/>
      <c r="G19" s="174">
        <f>+Додаток3_Розрахунки!G21-Додаток2_Бюджетний_запит!M222</f>
        <v>0</v>
      </c>
      <c r="H19" s="174">
        <f>Додаток3_Розрахунки!K21-Додаток2_Бюджетний_запит!N222</f>
        <v>0</v>
      </c>
      <c r="I19" s="202"/>
      <c r="J19" s="174">
        <f>Додаток3_Розрахунки!M21-Додаток2_Бюджетний_запит!O222</f>
        <v>0</v>
      </c>
      <c r="K19" s="174">
        <f>Додаток3_Розрахунки!Q21-Додаток2_Бюджетний_запит!P222</f>
        <v>0</v>
      </c>
      <c r="L19" s="202"/>
      <c r="M19" s="174">
        <f>Додаток3_Розрахунки!S21-Додаток2_Бюджетний_запит!Q222</f>
        <v>0</v>
      </c>
    </row>
    <row r="20" spans="1:13" x14ac:dyDescent="0.2">
      <c r="A20" s="266"/>
      <c r="B20" s="271" t="s">
        <v>157</v>
      </c>
      <c r="C20" s="271"/>
      <c r="D20" s="271"/>
      <c r="E20" s="174">
        <f>Додаток3_Розрахунки!E18-Додаток2_Бюджетний_запит!L223</f>
        <v>0</v>
      </c>
      <c r="F20" s="174">
        <f>Додаток3_Розрахунки!F18-Додаток2_Бюджетний_запит!M373</f>
        <v>0</v>
      </c>
      <c r="G20" s="174">
        <f>Додаток3_Розрахунки!G18-Додаток2_Бюджетний_запит!M223</f>
        <v>0</v>
      </c>
      <c r="H20" s="174">
        <f>Додаток3_Розрахунки!K18-Додаток2_Бюджетний_запит!N223</f>
        <v>0</v>
      </c>
      <c r="I20" s="202"/>
      <c r="J20" s="174">
        <f>Додаток3_Розрахунки!M18-Додаток2_Бюджетний_запит!O223</f>
        <v>0</v>
      </c>
      <c r="K20" s="174">
        <f>Додаток3_Розрахунки!Q18-Додаток2_Бюджетний_запит!P223</f>
        <v>0</v>
      </c>
      <c r="L20" s="202"/>
      <c r="M20" s="174">
        <f>Додаток3_Розрахунки!S18-Додаток2_Бюджетний_запит!Q223</f>
        <v>0</v>
      </c>
    </row>
    <row r="21" spans="1:13" x14ac:dyDescent="0.2">
      <c r="A21" s="267"/>
      <c r="B21" s="271" t="s">
        <v>158</v>
      </c>
      <c r="C21" s="271"/>
      <c r="D21" s="271"/>
      <c r="E21" s="174">
        <f>Додаток3_Розрахунки!E20-Додаток2_Бюджетний_запит!L224</f>
        <v>0</v>
      </c>
      <c r="F21" s="174">
        <f>Додаток3_Розрахунки!F20-Додаток2_Бюджетний_запит!M374</f>
        <v>0</v>
      </c>
      <c r="G21" s="174">
        <f>Додаток3_Розрахунки!G20-Додаток2_Бюджетний_запит!M224</f>
        <v>0</v>
      </c>
      <c r="H21" s="174">
        <f>Додаток3_Розрахунки!K20-Додаток2_Бюджетний_запит!N224</f>
        <v>0</v>
      </c>
      <c r="I21" s="202"/>
      <c r="J21" s="174">
        <f>Додаток3_Розрахунки!M20-Додаток2_Бюджетний_запит!O224</f>
        <v>0</v>
      </c>
      <c r="K21" s="174">
        <f>Додаток3_Розрахунки!Q20-Додаток2_Бюджетний_запит!P224</f>
        <v>0</v>
      </c>
      <c r="L21" s="202"/>
      <c r="M21" s="174">
        <f>Додаток3_Розрахунки!S20-Додаток2_Бюджетний_запит!Q224</f>
        <v>0</v>
      </c>
    </row>
    <row r="22" spans="1:13" ht="15.75" x14ac:dyDescent="0.2">
      <c r="A22" s="47">
        <v>2120</v>
      </c>
      <c r="B22" s="262" t="s">
        <v>112</v>
      </c>
      <c r="C22" s="262"/>
      <c r="D22" s="262"/>
      <c r="E22" s="174">
        <f>Додаток3_Розрахунки!E22-Додаток2_Бюджетний_запит!O88</f>
        <v>0</v>
      </c>
      <c r="F22" s="174">
        <f>Додаток3_Розрахунки!F22-Додаток2_Бюджетний_запит!J411</f>
        <v>0</v>
      </c>
      <c r="G22" s="174">
        <f>Додаток3_Розрахунки!G22-Додаток2_Бюджетний_запит!P88</f>
        <v>0</v>
      </c>
      <c r="H22" s="174">
        <f>Додаток3_Розрахунки!K22-Додаток2_Бюджетний_запит!L129</f>
        <v>0</v>
      </c>
      <c r="I22" s="174">
        <f>Додаток3_Розрахунки!L22-Додаток2_Бюджетний_запит!H463</f>
        <v>0</v>
      </c>
      <c r="J22" s="174">
        <f>Додаток3_Розрахунки!M22-Додаток2_Бюджетний_запит!M129</f>
        <v>0</v>
      </c>
      <c r="K22" s="174">
        <f>Додаток3_Розрахунки!Q22-Додаток2_Бюджетний_запит!O129</f>
        <v>0</v>
      </c>
      <c r="L22" s="174">
        <f>Додаток3_Розрахунки!R22-Додаток2_Бюджетний_запит!J463</f>
        <v>0</v>
      </c>
      <c r="M22" s="174">
        <f>Додаток3_Розрахунки!S22-Додаток2_Бюджетний_запит!P129</f>
        <v>0</v>
      </c>
    </row>
    <row r="23" spans="1:13" ht="15.75" x14ac:dyDescent="0.2">
      <c r="A23" s="47">
        <v>2210</v>
      </c>
      <c r="B23" s="262" t="s">
        <v>113</v>
      </c>
      <c r="C23" s="262"/>
      <c r="D23" s="262"/>
      <c r="E23" s="174">
        <f>Додаток3_Розрахунки!E25-Додаток2_Бюджетний_запит!O89</f>
        <v>0</v>
      </c>
      <c r="F23" s="174">
        <f>Додаток3_Розрахунки!F25-Додаток2_Бюджетний_запит!J412</f>
        <v>0</v>
      </c>
      <c r="G23" s="174">
        <f>Додаток3_Розрахунки!G25-Додаток2_Бюджетний_запит!P89</f>
        <v>0</v>
      </c>
      <c r="H23" s="174">
        <f>Додаток3_Розрахунки!K25-Додаток2_Бюджетний_запит!L130</f>
        <v>0</v>
      </c>
      <c r="I23" s="174">
        <f>Додаток3_Розрахунки!L25-Додаток2_Бюджетний_запит!H464</f>
        <v>0</v>
      </c>
      <c r="J23" s="174">
        <f>Додаток3_Розрахунки!M25-Додаток2_Бюджетний_запит!M130</f>
        <v>0</v>
      </c>
      <c r="K23" s="174">
        <f>Додаток3_Розрахунки!Q25-Додаток2_Бюджетний_запит!O130</f>
        <v>0</v>
      </c>
      <c r="L23" s="174">
        <f>Додаток3_Розрахунки!R25-Додаток2_Бюджетний_запит!J464</f>
        <v>0</v>
      </c>
      <c r="M23" s="174">
        <f>Додаток3_Розрахунки!S25-Додаток2_Бюджетний_запит!P130</f>
        <v>0</v>
      </c>
    </row>
    <row r="24" spans="1:13" ht="15.75" x14ac:dyDescent="0.2">
      <c r="A24" s="47">
        <v>2240</v>
      </c>
      <c r="B24" s="262" t="s">
        <v>116</v>
      </c>
      <c r="C24" s="262"/>
      <c r="D24" s="262"/>
      <c r="E24" s="174">
        <f>Додаток3_Розрахунки!E41-Додаток2_Бюджетний_запит!O92</f>
        <v>0</v>
      </c>
      <c r="F24" s="174">
        <f>Додаток3_Розрахунки!F41-Додаток2_Бюджетний_запит!J415</f>
        <v>0</v>
      </c>
      <c r="G24" s="174">
        <f>Додаток3_Розрахунки!G41-Додаток2_Бюджетний_запит!P92</f>
        <v>0</v>
      </c>
      <c r="H24" s="174">
        <f>Додаток3_Розрахунки!K41-Додаток2_Бюджетний_запит!L133</f>
        <v>0</v>
      </c>
      <c r="I24" s="174">
        <f>Додаток3_Розрахунки!L41-Додаток2_Бюджетний_запит!H467</f>
        <v>0</v>
      </c>
      <c r="J24" s="174">
        <f>Додаток3_Розрахунки!M41-Додаток2_Бюджетний_запит!M133</f>
        <v>0</v>
      </c>
      <c r="K24" s="174">
        <f>Додаток3_Розрахунки!Q41-Додаток2_Бюджетний_запит!O133</f>
        <v>0</v>
      </c>
      <c r="L24" s="174">
        <f>Додаток3_Розрахунки!R41-Додаток2_Бюджетний_запит!J467</f>
        <v>0</v>
      </c>
      <c r="M24" s="174">
        <f>Додаток3_Розрахунки!S41-Додаток2_Бюджетний_запит!P133</f>
        <v>0</v>
      </c>
    </row>
    <row r="25" spans="1:13" ht="15.75" x14ac:dyDescent="0.2">
      <c r="A25" s="47">
        <v>2250</v>
      </c>
      <c r="B25" s="262" t="s">
        <v>117</v>
      </c>
      <c r="C25" s="262"/>
      <c r="D25" s="262"/>
      <c r="E25" s="174">
        <f>Додаток3_Розрахунки!E59-Додаток2_Бюджетний_запит!O93</f>
        <v>0</v>
      </c>
      <c r="F25" s="174">
        <f>Додаток3_Розрахунки!F59-Додаток2_Бюджетний_запит!J416</f>
        <v>0</v>
      </c>
      <c r="G25" s="174">
        <f>Додаток3_Розрахунки!G59-Додаток2_Бюджетний_запит!P93</f>
        <v>0</v>
      </c>
      <c r="H25" s="174">
        <f>Додаток3_Розрахунки!K59-Додаток2_Бюджетний_запит!L134</f>
        <v>0</v>
      </c>
      <c r="I25" s="174">
        <f>Додаток3_Розрахунки!L59-Додаток2_Бюджетний_запит!H468</f>
        <v>0</v>
      </c>
      <c r="J25" s="174">
        <f>Додаток3_Розрахунки!M59-Додаток2_Бюджетний_запит!M134</f>
        <v>0</v>
      </c>
      <c r="K25" s="174">
        <f>Додаток3_Розрахунки!Q59-Додаток2_Бюджетний_запит!O134</f>
        <v>0</v>
      </c>
      <c r="L25" s="174">
        <f>Додаток3_Розрахунки!R59-Додаток2_Бюджетний_запит!J468</f>
        <v>0</v>
      </c>
      <c r="M25" s="174">
        <f>Додаток3_Розрахунки!S59-Додаток2_Бюджетний_запит!P134</f>
        <v>0</v>
      </c>
    </row>
    <row r="26" spans="1:13" ht="15.75" x14ac:dyDescent="0.2">
      <c r="A26" s="47">
        <v>2270</v>
      </c>
      <c r="B26" s="262" t="s">
        <v>119</v>
      </c>
      <c r="C26" s="262"/>
      <c r="D26" s="262"/>
      <c r="E26" s="174">
        <f>Додаток3_Розрахунки!E65-Додаток2_Бюджетний_запит!O95</f>
        <v>0</v>
      </c>
      <c r="F26" s="174">
        <f>Додаток3_Розрахунки!F65-Додаток2_Бюджетний_запит!J418</f>
        <v>0</v>
      </c>
      <c r="G26" s="174">
        <f>Додаток3_Розрахунки!G65-Додаток2_Бюджетний_запит!P95</f>
        <v>0</v>
      </c>
      <c r="H26" s="174">
        <f>Додаток3_Розрахунки!K65-Додаток2_Бюджетний_запит!L136</f>
        <v>0</v>
      </c>
      <c r="I26" s="174">
        <f>Додаток3_Розрахунки!L65-Додаток2_Бюджетний_запит!H470</f>
        <v>0</v>
      </c>
      <c r="J26" s="174">
        <f>Додаток3_Розрахунки!M65-Додаток2_Бюджетний_запит!M136</f>
        <v>0</v>
      </c>
      <c r="K26" s="174">
        <f>Додаток3_Розрахунки!Q65-Додаток2_Бюджетний_запит!O136</f>
        <v>0</v>
      </c>
      <c r="L26" s="174">
        <f>Додаток3_Розрахунки!R65-Додаток2_Бюджетний_запит!J470</f>
        <v>0</v>
      </c>
      <c r="M26" s="174">
        <f>Додаток3_Розрахунки!S65-Додаток2_Бюджетний_запит!P136</f>
        <v>0</v>
      </c>
    </row>
    <row r="27" spans="1:13" ht="15.75" x14ac:dyDescent="0.2">
      <c r="A27" s="47">
        <v>2281</v>
      </c>
      <c r="B27" s="262" t="s">
        <v>120</v>
      </c>
      <c r="C27" s="262"/>
      <c r="D27" s="262"/>
      <c r="E27" s="174">
        <f>Додаток3_Розрахунки!E74-Додаток2_Бюджетний_запит!O96</f>
        <v>0</v>
      </c>
      <c r="F27" s="174">
        <f>Додаток3_Розрахунки!F74-Додаток2_Бюджетний_запит!J419</f>
        <v>0</v>
      </c>
      <c r="G27" s="174">
        <f>Додаток3_Розрахунки!G74-Додаток2_Бюджетний_запит!P96</f>
        <v>0</v>
      </c>
      <c r="H27" s="174">
        <f>Додаток3_Розрахунки!K74-Додаток2_Бюджетний_запит!L137</f>
        <v>0</v>
      </c>
      <c r="I27" s="174">
        <f>Додаток3_Розрахунки!L74-Додаток2_Бюджетний_запит!H471</f>
        <v>0</v>
      </c>
      <c r="J27" s="174">
        <f>Додаток3_Розрахунки!M74-Додаток2_Бюджетний_запит!M137</f>
        <v>0</v>
      </c>
      <c r="K27" s="174">
        <f>Додаток3_Розрахунки!Q74-Додаток2_Бюджетний_запит!O137</f>
        <v>0</v>
      </c>
      <c r="L27" s="174">
        <f>Додаток3_Розрахунки!R74-Додаток2_Бюджетний_запит!J471</f>
        <v>0</v>
      </c>
      <c r="M27" s="174">
        <f>Додаток3_Розрахунки!S74-Додаток2_Бюджетний_запит!P137</f>
        <v>0</v>
      </c>
    </row>
    <row r="28" spans="1:13" ht="15.75" x14ac:dyDescent="0.2">
      <c r="A28" s="47">
        <v>2282</v>
      </c>
      <c r="B28" s="262" t="s">
        <v>121</v>
      </c>
      <c r="C28" s="262"/>
      <c r="D28" s="262"/>
      <c r="E28" s="174">
        <f>Додаток3_Розрахунки!E75-Додаток2_Бюджетний_запит!O97</f>
        <v>0</v>
      </c>
      <c r="F28" s="174">
        <f>Додаток3_Розрахунки!F75-Додаток2_Бюджетний_запит!J420</f>
        <v>0</v>
      </c>
      <c r="G28" s="174">
        <f>Додаток3_Розрахунки!G75-Додаток2_Бюджетний_запит!P97</f>
        <v>0</v>
      </c>
      <c r="H28" s="174">
        <f>Додаток3_Розрахунки!K75-Додаток2_Бюджетний_запит!L138</f>
        <v>0</v>
      </c>
      <c r="I28" s="174">
        <f>Додаток3_Розрахунки!L75-Додаток2_Бюджетний_запит!H472</f>
        <v>0</v>
      </c>
      <c r="J28" s="174">
        <f>Додаток3_Розрахунки!M75-Додаток2_Бюджетний_запит!M138</f>
        <v>0</v>
      </c>
      <c r="K28" s="174">
        <f>Додаток3_Розрахунки!Q75-Додаток2_Бюджетний_запит!O138</f>
        <v>0</v>
      </c>
      <c r="L28" s="174">
        <f>Додаток3_Розрахунки!R75-Додаток2_Бюджетний_запит!J472</f>
        <v>0</v>
      </c>
      <c r="M28" s="174">
        <f>Додаток3_Розрахунки!S75-Додаток2_Бюджетний_запит!P138</f>
        <v>0</v>
      </c>
    </row>
    <row r="29" spans="1:13" ht="15.75" x14ac:dyDescent="0.2">
      <c r="A29" s="47">
        <v>2800</v>
      </c>
      <c r="B29" s="262" t="s">
        <v>122</v>
      </c>
      <c r="C29" s="262"/>
      <c r="D29" s="262"/>
      <c r="E29" s="174">
        <f>Додаток3_Розрахунки!E76-Додаток2_Бюджетний_запит!O103</f>
        <v>0</v>
      </c>
      <c r="F29" s="174">
        <f>Додаток3_Розрахунки!F76-Додаток2_Бюджетний_запит!J426</f>
        <v>0</v>
      </c>
      <c r="G29" s="174">
        <f>Додаток3_Розрахунки!G76-Додаток2_Бюджетний_запит!P103</f>
        <v>0</v>
      </c>
      <c r="H29" s="174">
        <f>Додаток3_Розрахунки!K76-Додаток2_Бюджетний_запит!L144</f>
        <v>0</v>
      </c>
      <c r="I29" s="174">
        <f>Додаток3_Розрахунки!L76-Додаток2_Бюджетний_запит!H478</f>
        <v>0</v>
      </c>
      <c r="J29" s="174">
        <f>Додаток3_Розрахунки!M76-Додаток2_Бюджетний_запит!M144</f>
        <v>0</v>
      </c>
      <c r="K29" s="174">
        <f>Додаток3_Розрахунки!Q76-Додаток2_Бюджетний_запит!O144</f>
        <v>0</v>
      </c>
      <c r="L29" s="174">
        <f>Додаток3_Розрахунки!R76-Додаток2_Бюджетний_запит!J478</f>
        <v>0</v>
      </c>
      <c r="M29" s="174">
        <f>Додаток3_Розрахунки!S76-Додаток2_Бюджетний_запит!P144</f>
        <v>0</v>
      </c>
    </row>
    <row r="30" spans="1:13" ht="15.75" x14ac:dyDescent="0.2">
      <c r="A30" s="47">
        <v>3110</v>
      </c>
      <c r="B30" s="262" t="s">
        <v>123</v>
      </c>
      <c r="C30" s="262"/>
      <c r="D30" s="262"/>
      <c r="E30" s="174">
        <f>IF(Додаток2_Бюджетний_запит!O104="х",Додаток3_Розрахунки!E78-0,Додаток3_Розрахунки!E78-Додаток2_Бюджетний_запит!O104)</f>
        <v>0</v>
      </c>
      <c r="F30" s="174">
        <f>Додаток3_Розрахунки!F78-Додаток2_Бюджетний_запит!J427</f>
        <v>0</v>
      </c>
      <c r="G30" s="174">
        <f>Додаток3_Розрахунки!G78-Додаток2_Бюджетний_запит!P104</f>
        <v>0</v>
      </c>
      <c r="H30" s="174">
        <f>IF(Додаток2_Бюджетний_запит!L145="х",Додаток3_Розрахунки!K78-0,Додаток3_Розрахунки!K78-Додаток2_Бюджетний_запит!L145)</f>
        <v>0</v>
      </c>
      <c r="I30" s="174">
        <f>Додаток3_Розрахунки!L78-Додаток2_Бюджетний_запит!H479</f>
        <v>0</v>
      </c>
      <c r="J30" s="174">
        <f>Додаток3_Розрахунки!M78-Додаток2_Бюджетний_запит!M145</f>
        <v>0</v>
      </c>
      <c r="K30" s="174">
        <f>IF(Додаток2_Бюджетний_запит!O145="х",Додаток3_Розрахунки!Q78-0,Додаток3_Розрахунки!Q78-Додаток2_Бюджетний_запит!O145)</f>
        <v>0</v>
      </c>
      <c r="L30" s="174">
        <f>Додаток3_Розрахунки!R78-Додаток2_Бюджетний_запит!J479</f>
        <v>0</v>
      </c>
      <c r="M30" s="174">
        <f>Додаток3_Розрахунки!S78-Додаток2_Бюджетний_запит!P145</f>
        <v>0</v>
      </c>
    </row>
    <row r="31" spans="1:13" ht="15.75" x14ac:dyDescent="0.2">
      <c r="A31" s="47">
        <v>3120</v>
      </c>
      <c r="B31" s="262" t="s">
        <v>124</v>
      </c>
      <c r="C31" s="262"/>
      <c r="D31" s="262"/>
      <c r="E31" s="174">
        <f>IF(Додаток2_Бюджетний_запит!O105="х",Додаток3_Розрахунки!E86-0,Додаток3_Розрахунки!E86-Додаток2_Бюджетний_запит!O105)</f>
        <v>0</v>
      </c>
      <c r="F31" s="174">
        <f>Додаток3_Розрахунки!F86-Додаток2_Бюджетний_запит!J428</f>
        <v>0</v>
      </c>
      <c r="G31" s="174">
        <f>Додаток3_Розрахунки!G86-Додаток2_Бюджетний_запит!P105</f>
        <v>0</v>
      </c>
      <c r="H31" s="174">
        <f>IF(Додаток2_Бюджетний_запит!L146="х",Додаток3_Розрахунки!K86-0,Додаток3_Розрахунки!K86-Додаток2_Бюджетний_запит!L146)</f>
        <v>0</v>
      </c>
      <c r="I31" s="174">
        <f>Додаток3_Розрахунки!L86-Додаток2_Бюджетний_запит!H480</f>
        <v>0</v>
      </c>
      <c r="J31" s="174">
        <f>Додаток3_Розрахунки!M86-Додаток2_Бюджетний_запит!M146</f>
        <v>0</v>
      </c>
      <c r="K31" s="174">
        <f>IF(Додаток2_Бюджетний_запит!O146="х",Додаток3_Розрахунки!Q86-0,Додаток3_Розрахунки!Q86-Додаток2_Бюджетний_запит!O146)</f>
        <v>0</v>
      </c>
      <c r="L31" s="174">
        <f>Додаток3_Розрахунки!R86-Додаток2_Бюджетний_запит!J480</f>
        <v>0</v>
      </c>
      <c r="M31" s="174">
        <f>Додаток3_Розрахунки!S86-Додаток2_Бюджетний_запит!P146</f>
        <v>0</v>
      </c>
    </row>
    <row r="32" spans="1:13" ht="15.75" x14ac:dyDescent="0.2">
      <c r="A32" s="47">
        <v>3130</v>
      </c>
      <c r="B32" s="262" t="s">
        <v>125</v>
      </c>
      <c r="C32" s="262"/>
      <c r="D32" s="262"/>
      <c r="E32" s="174">
        <f>IF(Додаток2_Бюджетний_запит!O106="х",Додаток3_Розрахунки!E87-0,Додаток3_Розрахунки!E87-Додаток2_Бюджетний_запит!O106)</f>
        <v>0</v>
      </c>
      <c r="F32" s="174">
        <f>Додаток3_Розрахунки!F87-Додаток2_Бюджетний_запит!J429</f>
        <v>0</v>
      </c>
      <c r="G32" s="174">
        <f>Додаток3_Розрахунки!G87-Додаток2_Бюджетний_запит!P106</f>
        <v>0</v>
      </c>
      <c r="H32" s="174">
        <f>IF(Додаток2_Бюджетний_запит!L147="х",Додаток3_Розрахунки!K87-0,Додаток3_Розрахунки!K87-Додаток2_Бюджетний_запит!L147)</f>
        <v>0</v>
      </c>
      <c r="I32" s="174">
        <f>Додаток3_Розрахунки!L87-Додаток2_Бюджетний_запит!H481</f>
        <v>0</v>
      </c>
      <c r="J32" s="174">
        <f>Додаток3_Розрахунки!M87-Додаток2_Бюджетний_запит!M147</f>
        <v>0</v>
      </c>
      <c r="K32" s="174">
        <f>IF(Додаток2_Бюджетний_запит!O147="х",Додаток3_Розрахунки!Q87-0,Додаток3_Розрахунки!Q87-Додаток2_Бюджетний_запит!O147)</f>
        <v>0</v>
      </c>
      <c r="L32" s="174">
        <f>Додаток3_Розрахунки!R87-Додаток2_Бюджетний_запит!J481</f>
        <v>0</v>
      </c>
      <c r="M32" s="174">
        <f>Додаток3_Розрахунки!S87-Додаток2_Бюджетний_запит!P147</f>
        <v>0</v>
      </c>
    </row>
    <row r="33" spans="1:13" ht="15.75" x14ac:dyDescent="0.2">
      <c r="A33" s="47">
        <v>3140</v>
      </c>
      <c r="B33" s="262" t="s">
        <v>126</v>
      </c>
      <c r="C33" s="262"/>
      <c r="D33" s="262"/>
      <c r="E33" s="174">
        <f>IF(Додаток2_Бюджетний_запит!O107="х",Додаток3_Розрахунки!E88-0,Додаток3_Розрахунки!E88-Додаток2_Бюджетний_запит!O107)</f>
        <v>0</v>
      </c>
      <c r="F33" s="174">
        <f>Додаток3_Розрахунки!F88-Додаток2_Бюджетний_запит!J430</f>
        <v>0</v>
      </c>
      <c r="G33" s="174">
        <f>Додаток3_Розрахунки!G88-Додаток2_Бюджетний_запит!P107</f>
        <v>0</v>
      </c>
      <c r="H33" s="174">
        <f>IF(Додаток2_Бюджетний_запит!L148="х",Додаток3_Розрахунки!K88-0,Додаток3_Розрахунки!K88-Додаток2_Бюджетний_запит!L148)</f>
        <v>0</v>
      </c>
      <c r="I33" s="174">
        <f>Додаток3_Розрахунки!L88-Додаток2_Бюджетний_запит!H482</f>
        <v>0</v>
      </c>
      <c r="J33" s="174">
        <f>Додаток3_Розрахунки!M88-Додаток2_Бюджетний_запит!M148</f>
        <v>0</v>
      </c>
      <c r="K33" s="174">
        <f>IF(Додаток2_Бюджетний_запит!O148="х",Додаток3_Розрахунки!Q88-0,Додаток3_Розрахунки!Q88-Додаток2_Бюджетний_запит!O148)</f>
        <v>0</v>
      </c>
      <c r="L33" s="174">
        <f>Додаток3_Розрахунки!R88-Додаток2_Бюджетний_запит!J482</f>
        <v>0</v>
      </c>
      <c r="M33" s="174">
        <f>Додаток3_Розрахунки!S88-Додаток2_Бюджетний_запит!P148</f>
        <v>0</v>
      </c>
    </row>
    <row r="34" spans="1:13" ht="15.75" x14ac:dyDescent="0.2">
      <c r="A34" s="47">
        <v>3150</v>
      </c>
      <c r="B34" s="262" t="s">
        <v>127</v>
      </c>
      <c r="C34" s="262"/>
      <c r="D34" s="262"/>
      <c r="E34" s="174">
        <f>IF(Додаток2_Бюджетний_запит!O108="х",Додаток3_Розрахунки!E89-0,Додаток3_Розрахунки!E89-Додаток2_Бюджетний_запит!O108)</f>
        <v>0</v>
      </c>
      <c r="F34" s="174">
        <f>Додаток3_Розрахунки!F89-Додаток2_Бюджетний_запит!J431</f>
        <v>0</v>
      </c>
      <c r="G34" s="174">
        <f>Додаток3_Розрахунки!G89-Додаток2_Бюджетний_запит!P108</f>
        <v>0</v>
      </c>
      <c r="H34" s="174">
        <f>IF(Додаток2_Бюджетний_запит!L149="х",Додаток3_Розрахунки!K89-0,Додаток3_Розрахунки!K89-Додаток2_Бюджетний_запит!L149)</f>
        <v>0</v>
      </c>
      <c r="I34" s="174">
        <f>Додаток3_Розрахунки!L89-Додаток2_Бюджетний_запит!H483</f>
        <v>0</v>
      </c>
      <c r="J34" s="174">
        <f>Додаток3_Розрахунки!M89-Додаток2_Бюджетний_запит!M149</f>
        <v>0</v>
      </c>
      <c r="K34" s="174">
        <f>IF(Додаток2_Бюджетний_запит!O149="х",Додаток3_Розрахунки!Q89-0,Додаток3_Розрахунки!Q89-Додаток2_Бюджетний_запит!O149)</f>
        <v>0</v>
      </c>
      <c r="L34" s="174">
        <f>Додаток3_Розрахунки!R89-Додаток2_Бюджетний_запит!J483</f>
        <v>0</v>
      </c>
      <c r="M34" s="174">
        <f>Додаток3_Розрахунки!S89-Додаток2_Бюджетний_запит!P149</f>
        <v>0</v>
      </c>
    </row>
    <row r="35" spans="1:13" ht="15.75" x14ac:dyDescent="0.2">
      <c r="A35" s="47">
        <v>3160</v>
      </c>
      <c r="B35" s="262" t="s">
        <v>128</v>
      </c>
      <c r="C35" s="262"/>
      <c r="D35" s="262"/>
      <c r="E35" s="174">
        <f>IF(Додаток2_Бюджетний_запит!O109="х",Додаток3_Розрахунки!E90-0,Додаток3_Розрахунки!E90-Додаток2_Бюджетний_запит!O109)</f>
        <v>0</v>
      </c>
      <c r="F35" s="174">
        <f>Додаток3_Розрахунки!F90-Додаток2_Бюджетний_запит!J432</f>
        <v>0</v>
      </c>
      <c r="G35" s="174">
        <f>Додаток3_Розрахунки!G90-Додаток2_Бюджетний_запит!P109</f>
        <v>0</v>
      </c>
      <c r="H35" s="174">
        <f>IF(Додаток2_Бюджетний_запит!L150="х",Додаток3_Розрахунки!K90-0,Додаток3_Розрахунки!K90-Додаток2_Бюджетний_запит!L150)</f>
        <v>0</v>
      </c>
      <c r="I35" s="174">
        <f>Додаток3_Розрахунки!L90-Додаток2_Бюджетний_запит!H484</f>
        <v>0</v>
      </c>
      <c r="J35" s="174">
        <f>Додаток3_Розрахунки!M90-Додаток2_Бюджетний_запит!M150</f>
        <v>0</v>
      </c>
      <c r="K35" s="174">
        <f>IF(Додаток2_Бюджетний_запит!O150="х",Додаток3_Розрахунки!Q90-0,Додаток3_Розрахунки!Q90-Додаток2_Бюджетний_запит!O150)</f>
        <v>0</v>
      </c>
      <c r="L35" s="174">
        <f>Додаток3_Розрахунки!R90-Додаток2_Бюджетний_запит!J484</f>
        <v>0</v>
      </c>
      <c r="M35" s="174">
        <f>Додаток3_Розрахунки!S90-Додаток2_Бюджетний_запит!P150</f>
        <v>0</v>
      </c>
    </row>
    <row r="36" spans="1:13" ht="15.75" x14ac:dyDescent="0.2">
      <c r="A36" s="275" t="s">
        <v>333</v>
      </c>
      <c r="B36" s="275"/>
      <c r="C36" s="275"/>
      <c r="D36" s="275"/>
      <c r="E36" s="174">
        <f>Додаток3_Розрахунки!E91-Додаток2_Бюджетний_запит!O114</f>
        <v>0</v>
      </c>
      <c r="F36" s="174">
        <f>Додаток3_Розрахунки!F91-Додаток2_Бюджетний_запит!J409</f>
        <v>0</v>
      </c>
      <c r="G36" s="174">
        <f>Додаток3_Розрахунки!G91-Додаток2_Бюджетний_запит!P114</f>
        <v>0</v>
      </c>
      <c r="H36" s="174">
        <f>Додаток3_Розрахунки!K91-Додаток2_Бюджетний_запит!L155</f>
        <v>0</v>
      </c>
      <c r="I36" s="174">
        <f>Додаток3_Розрахунки!L91-Додаток2_Бюджетний_запит!H489</f>
        <v>0</v>
      </c>
      <c r="J36" s="174">
        <f>Додаток3_Розрахунки!M91-Додаток2_Бюджетний_запит!M155</f>
        <v>0</v>
      </c>
      <c r="K36" s="174">
        <f>Додаток3_Розрахунки!Q91-Додаток2_Бюджетний_запит!O155</f>
        <v>0</v>
      </c>
      <c r="L36" s="174">
        <f>Додаток3_Розрахунки!R91-Додаток2_Бюджетний_запит!J489</f>
        <v>0</v>
      </c>
      <c r="M36" s="174">
        <f>Додаток3_Розрахунки!S91-Додаток2_Бюджетний_запит!P155</f>
        <v>0</v>
      </c>
    </row>
    <row r="37" spans="1:13" ht="15.75" x14ac:dyDescent="0.2">
      <c r="A37" s="268" t="s">
        <v>358</v>
      </c>
      <c r="B37" s="268"/>
      <c r="C37" s="268"/>
      <c r="D37" s="268"/>
      <c r="E37" s="268"/>
      <c r="F37" s="268"/>
      <c r="G37" s="268"/>
      <c r="H37" s="268"/>
      <c r="I37" s="268"/>
      <c r="J37" s="268"/>
      <c r="K37" s="268"/>
      <c r="L37" s="268"/>
      <c r="M37" s="268"/>
    </row>
    <row r="38" spans="1:13" ht="15.75" x14ac:dyDescent="0.25">
      <c r="A38" s="280" t="s">
        <v>336</v>
      </c>
      <c r="B38" s="268"/>
      <c r="C38" s="268"/>
      <c r="D38" s="268"/>
      <c r="E38" s="263" t="s">
        <v>457</v>
      </c>
      <c r="F38" s="263"/>
      <c r="G38" s="263"/>
      <c r="H38" s="263" t="s">
        <v>458</v>
      </c>
      <c r="I38" s="263"/>
      <c r="J38" s="263"/>
      <c r="K38" s="263" t="s">
        <v>459</v>
      </c>
      <c r="L38" s="263"/>
      <c r="M38" s="263"/>
    </row>
    <row r="39" spans="1:13" x14ac:dyDescent="0.2">
      <c r="A39" s="276">
        <v>25010100</v>
      </c>
      <c r="B39" s="276"/>
      <c r="C39" s="276"/>
      <c r="D39" s="276"/>
      <c r="E39" s="276">
        <f>Додаток3_Розрахунки!H91-Додаток2_Бюджетний_запит!P55</f>
        <v>0</v>
      </c>
      <c r="F39" s="276"/>
      <c r="G39" s="276"/>
      <c r="H39" s="276">
        <f>Додаток3_Розрахунки!N91-Додаток2_Бюджетний_запит!M72</f>
        <v>0</v>
      </c>
      <c r="I39" s="276"/>
      <c r="J39" s="276"/>
      <c r="K39" s="276">
        <f>Додаток3_Розрахунки!T91-Додаток2_Бюджетний_запит!P72</f>
        <v>0</v>
      </c>
      <c r="L39" s="276"/>
      <c r="M39" s="276"/>
    </row>
    <row r="40" spans="1:13" ht="12.75" customHeight="1" x14ac:dyDescent="0.2">
      <c r="A40" s="276">
        <v>25010300</v>
      </c>
      <c r="B40" s="276"/>
      <c r="C40" s="276"/>
      <c r="D40" s="276"/>
      <c r="E40" s="276">
        <f>Додаток3_Розрахунки!I91-Додаток2_Бюджетний_запит!P57</f>
        <v>0</v>
      </c>
      <c r="F40" s="276"/>
      <c r="G40" s="276"/>
      <c r="H40" s="276">
        <f>Додаток3_Розрахунки!O91-Додаток2_Бюджетний_запит!M74</f>
        <v>0</v>
      </c>
      <c r="I40" s="276"/>
      <c r="J40" s="276"/>
      <c r="K40" s="276">
        <f>Додаток3_Розрахунки!U91-Додаток2_Бюджетний_запит!P74</f>
        <v>0</v>
      </c>
      <c r="L40" s="276"/>
      <c r="M40" s="276"/>
    </row>
    <row r="41" spans="1:13" ht="15.75" x14ac:dyDescent="0.2">
      <c r="A41" s="275" t="s">
        <v>339</v>
      </c>
      <c r="B41" s="275"/>
      <c r="C41" s="275"/>
      <c r="D41" s="275"/>
      <c r="E41" s="276">
        <f>Додаток3_Розрахунки!G91-Додаток2_Бюджетний_запит!P64</f>
        <v>0</v>
      </c>
      <c r="F41" s="276"/>
      <c r="G41" s="276"/>
      <c r="H41" s="276">
        <f>Додаток3_Розрахунки!M91-Додаток2_Бюджетний_запит!M78</f>
        <v>0</v>
      </c>
      <c r="I41" s="276"/>
      <c r="J41" s="276"/>
      <c r="K41" s="276">
        <f>Додаток3_Розрахунки!S91-Додаток2_Бюджетний_запит!P78</f>
        <v>0</v>
      </c>
      <c r="L41" s="276"/>
      <c r="M41" s="276"/>
    </row>
    <row r="42" spans="1:13" ht="49.5" customHeight="1" x14ac:dyDescent="0.3">
      <c r="A42" s="281" t="s">
        <v>460</v>
      </c>
      <c r="B42" s="282"/>
      <c r="C42" s="282"/>
      <c r="D42" s="282"/>
      <c r="E42" s="282"/>
      <c r="F42" s="282"/>
      <c r="G42" s="282"/>
      <c r="H42" s="282"/>
      <c r="I42" s="282"/>
      <c r="J42" s="282"/>
      <c r="K42" s="282"/>
      <c r="L42" s="282"/>
      <c r="M42" s="282"/>
    </row>
  </sheetData>
  <mergeCells count="67">
    <mergeCell ref="E40:G40"/>
    <mergeCell ref="A38:D38"/>
    <mergeCell ref="A42:M42"/>
    <mergeCell ref="K41:M41"/>
    <mergeCell ref="E14:F14"/>
    <mergeCell ref="B13:D15"/>
    <mergeCell ref="H13:J13"/>
    <mergeCell ref="K13:M13"/>
    <mergeCell ref="H14:I14"/>
    <mergeCell ref="A13:A15"/>
    <mergeCell ref="B35:D35"/>
    <mergeCell ref="B27:D27"/>
    <mergeCell ref="K38:M38"/>
    <mergeCell ref="A36:D36"/>
    <mergeCell ref="B34:D34"/>
    <mergeCell ref="L8:M8"/>
    <mergeCell ref="A37:M37"/>
    <mergeCell ref="B31:D31"/>
    <mergeCell ref="B26:D26"/>
    <mergeCell ref="K14:L14"/>
    <mergeCell ref="D8:E8"/>
    <mergeCell ref="F8:G8"/>
    <mergeCell ref="H8:I8"/>
    <mergeCell ref="J8:K8"/>
    <mergeCell ref="A10:C10"/>
    <mergeCell ref="A8:C9"/>
    <mergeCell ref="B25:D25"/>
    <mergeCell ref="B20:D20"/>
    <mergeCell ref="B21:D21"/>
    <mergeCell ref="B30:D30"/>
    <mergeCell ref="B29:D29"/>
    <mergeCell ref="A7:M7"/>
    <mergeCell ref="A41:D41"/>
    <mergeCell ref="E41:G41"/>
    <mergeCell ref="H41:J41"/>
    <mergeCell ref="E38:G38"/>
    <mergeCell ref="H38:J38"/>
    <mergeCell ref="A39:D39"/>
    <mergeCell ref="A40:D40"/>
    <mergeCell ref="E39:G39"/>
    <mergeCell ref="H39:J39"/>
    <mergeCell ref="H40:J40"/>
    <mergeCell ref="K39:M39"/>
    <mergeCell ref="K40:M40"/>
    <mergeCell ref="B28:D28"/>
    <mergeCell ref="B33:D33"/>
    <mergeCell ref="B32:D32"/>
    <mergeCell ref="A1:M1"/>
    <mergeCell ref="A3:M3"/>
    <mergeCell ref="A5:M5"/>
    <mergeCell ref="A6:M6"/>
    <mergeCell ref="A4:M4"/>
    <mergeCell ref="A2:M2"/>
    <mergeCell ref="A11:M11"/>
    <mergeCell ref="B22:D22"/>
    <mergeCell ref="B23:D23"/>
    <mergeCell ref="E13:G13"/>
    <mergeCell ref="B24:D24"/>
    <mergeCell ref="B16:D16"/>
    <mergeCell ref="A18:A21"/>
    <mergeCell ref="A12:M12"/>
    <mergeCell ref="M14:M15"/>
    <mergeCell ref="B17:D17"/>
    <mergeCell ref="B18:D18"/>
    <mergeCell ref="B19:D19"/>
    <mergeCell ref="G14:G15"/>
    <mergeCell ref="J14:J15"/>
  </mergeCells>
  <phoneticPr fontId="1" type="noConversion"/>
  <conditionalFormatting sqref="E39:M41 E17:M36 D10:M10">
    <cfRule type="cellIs" dxfId="0" priority="1" stopIfTrue="1" operator="notEqual">
      <formula>0</formula>
    </cfRule>
  </conditionalFormatting>
  <printOptions horizontalCentered="1"/>
  <pageMargins left="0.19685039370078741" right="0.19685039370078741" top="0.39370078740157483" bottom="0.19685039370078741" header="0.31496062992125984" footer="0.11811023622047245"/>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Q511"/>
  <sheetViews>
    <sheetView tabSelected="1" topLeftCell="A481" zoomScale="70" zoomScaleNormal="70" workbookViewId="0">
      <selection activeCell="T494" sqref="T494"/>
    </sheetView>
  </sheetViews>
  <sheetFormatPr defaultRowHeight="15.75" x14ac:dyDescent="0.2"/>
  <cols>
    <col min="1" max="1" width="5.7109375" style="20" customWidth="1"/>
    <col min="2" max="2" width="12.42578125" style="20" customWidth="1"/>
    <col min="3" max="17" width="11.7109375" style="20" customWidth="1"/>
    <col min="18" max="16384" width="9.140625" style="20"/>
  </cols>
  <sheetData>
    <row r="1" spans="1:17" x14ac:dyDescent="0.25">
      <c r="P1" s="284" t="s">
        <v>329</v>
      </c>
      <c r="Q1" s="284"/>
    </row>
    <row r="2" spans="1:17" ht="22.5" x14ac:dyDescent="0.2">
      <c r="A2" s="325" t="s">
        <v>406</v>
      </c>
      <c r="B2" s="325"/>
      <c r="C2" s="325"/>
      <c r="D2" s="325"/>
      <c r="E2" s="325"/>
      <c r="F2" s="325"/>
      <c r="G2" s="325"/>
      <c r="H2" s="325"/>
      <c r="I2" s="325"/>
      <c r="J2" s="325"/>
      <c r="K2" s="325"/>
      <c r="L2" s="325"/>
      <c r="M2" s="325"/>
      <c r="N2" s="325"/>
      <c r="O2" s="325"/>
      <c r="P2" s="325"/>
      <c r="Q2" s="325"/>
    </row>
    <row r="3" spans="1:17" x14ac:dyDescent="0.2">
      <c r="A3" s="5"/>
      <c r="B3" s="5"/>
      <c r="C3" s="5"/>
      <c r="D3" s="5"/>
      <c r="E3" s="5"/>
      <c r="F3" s="5"/>
      <c r="G3" s="5"/>
      <c r="H3" s="5"/>
      <c r="I3" s="5"/>
      <c r="J3" s="5"/>
    </row>
    <row r="4" spans="1:17" ht="30.75" customHeight="1" x14ac:dyDescent="0.25">
      <c r="A4" s="6" t="s">
        <v>65</v>
      </c>
      <c r="B4" s="326" t="s">
        <v>467</v>
      </c>
      <c r="C4" s="326"/>
      <c r="D4" s="326"/>
      <c r="E4" s="326"/>
      <c r="F4" s="326"/>
      <c r="G4" s="326"/>
      <c r="H4" s="326"/>
      <c r="I4" s="326"/>
      <c r="J4" s="326"/>
      <c r="K4" s="326"/>
      <c r="L4" s="326"/>
      <c r="M4" s="326"/>
      <c r="N4" s="326"/>
      <c r="P4" s="329">
        <v>22680</v>
      </c>
      <c r="Q4" s="329"/>
    </row>
    <row r="5" spans="1:17" ht="15.75" customHeight="1" x14ac:dyDescent="0.2">
      <c r="A5" s="7"/>
      <c r="B5" s="327" t="s">
        <v>66</v>
      </c>
      <c r="C5" s="327"/>
      <c r="D5" s="327"/>
      <c r="E5" s="327"/>
      <c r="F5" s="327"/>
      <c r="G5" s="327"/>
      <c r="H5" s="327"/>
      <c r="I5" s="327"/>
      <c r="J5" s="327"/>
      <c r="K5" s="327"/>
      <c r="L5" s="327"/>
      <c r="M5" s="327"/>
      <c r="N5" s="327"/>
      <c r="P5" s="330" t="s">
        <v>84</v>
      </c>
      <c r="Q5" s="330"/>
    </row>
    <row r="6" spans="1:17" ht="15.75" customHeight="1" x14ac:dyDescent="0.2">
      <c r="A6" s="7"/>
      <c r="B6" s="8"/>
      <c r="C6" s="8"/>
      <c r="D6" s="8"/>
      <c r="E6" s="8"/>
      <c r="F6" s="8"/>
      <c r="G6" s="8"/>
      <c r="H6" s="8"/>
      <c r="I6" s="8"/>
      <c r="J6" s="8"/>
      <c r="K6" s="8"/>
      <c r="L6" s="8"/>
      <c r="M6" s="8"/>
      <c r="N6" s="8"/>
      <c r="Q6" s="8"/>
    </row>
    <row r="7" spans="1:17" ht="15.75" customHeight="1" x14ac:dyDescent="0.2">
      <c r="A7" s="6" t="s">
        <v>67</v>
      </c>
      <c r="B7" s="328" t="s">
        <v>68</v>
      </c>
      <c r="C7" s="328"/>
      <c r="D7" s="328"/>
      <c r="E7" s="328"/>
      <c r="F7" s="328"/>
      <c r="G7" s="328"/>
      <c r="H7" s="328"/>
      <c r="I7" s="328"/>
      <c r="J7" s="328"/>
      <c r="K7" s="328"/>
      <c r="L7" s="328"/>
      <c r="M7" s="328"/>
      <c r="N7" s="328"/>
      <c r="O7" s="328"/>
      <c r="P7" s="328"/>
    </row>
    <row r="8" spans="1:17" ht="48" customHeight="1" x14ac:dyDescent="0.2">
      <c r="A8" s="10"/>
      <c r="B8" s="337" t="s">
        <v>370</v>
      </c>
      <c r="C8" s="337"/>
      <c r="D8" s="337"/>
      <c r="E8" s="337"/>
      <c r="F8" s="337"/>
      <c r="G8" s="337"/>
      <c r="H8" s="337"/>
      <c r="I8" s="337"/>
      <c r="J8" s="337"/>
      <c r="K8" s="337"/>
      <c r="L8" s="337"/>
      <c r="M8" s="337"/>
      <c r="N8" s="337"/>
      <c r="O8" s="337"/>
      <c r="P8" s="337"/>
      <c r="Q8" s="337"/>
    </row>
    <row r="9" spans="1:17" x14ac:dyDescent="0.2">
      <c r="A9" s="10"/>
      <c r="B9" s="10"/>
      <c r="C9" s="10"/>
      <c r="D9" s="10"/>
      <c r="E9" s="10"/>
      <c r="F9" s="10"/>
      <c r="G9" s="10"/>
      <c r="H9" s="10"/>
      <c r="I9" s="10"/>
      <c r="J9" s="10"/>
      <c r="K9" s="10"/>
      <c r="L9" s="10"/>
      <c r="M9" s="10"/>
      <c r="N9" s="10"/>
      <c r="O9" s="10"/>
      <c r="P9" s="10"/>
      <c r="Q9" s="10"/>
    </row>
    <row r="10" spans="1:17" ht="35.25" customHeight="1" x14ac:dyDescent="0.2">
      <c r="A10" s="3" t="s">
        <v>70</v>
      </c>
      <c r="B10" s="338" t="s">
        <v>77</v>
      </c>
      <c r="C10" s="338"/>
      <c r="D10" s="338"/>
      <c r="E10" s="338"/>
      <c r="F10" s="338"/>
      <c r="G10" s="338"/>
      <c r="H10" s="338"/>
      <c r="I10" s="338"/>
      <c r="J10" s="338"/>
      <c r="K10" s="338"/>
      <c r="L10" s="338"/>
      <c r="M10" s="338"/>
      <c r="N10" s="338"/>
      <c r="O10" s="338"/>
      <c r="P10" s="338"/>
      <c r="Q10" s="338"/>
    </row>
    <row r="11" spans="1:17" ht="47.25" customHeight="1" x14ac:dyDescent="0.2">
      <c r="B11" s="334" t="s">
        <v>0</v>
      </c>
      <c r="C11" s="335"/>
      <c r="D11" s="335"/>
      <c r="E11" s="335"/>
      <c r="F11" s="335"/>
      <c r="G11" s="335"/>
      <c r="H11" s="335"/>
      <c r="I11" s="335"/>
      <c r="J11" s="335"/>
      <c r="K11" s="336"/>
      <c r="L11" s="11" t="s">
        <v>1</v>
      </c>
      <c r="M11" s="11" t="s">
        <v>407</v>
      </c>
      <c r="N11" s="11" t="s">
        <v>408</v>
      </c>
      <c r="O11" s="11" t="s">
        <v>409</v>
      </c>
      <c r="P11" s="11" t="s">
        <v>410</v>
      </c>
      <c r="Q11" s="11" t="s">
        <v>411</v>
      </c>
    </row>
    <row r="12" spans="1:17" x14ac:dyDescent="0.2">
      <c r="B12" s="334">
        <v>1</v>
      </c>
      <c r="C12" s="335"/>
      <c r="D12" s="335"/>
      <c r="E12" s="335"/>
      <c r="F12" s="335"/>
      <c r="G12" s="335"/>
      <c r="H12" s="335"/>
      <c r="I12" s="335"/>
      <c r="J12" s="335"/>
      <c r="K12" s="336"/>
      <c r="L12" s="11" t="s">
        <v>71</v>
      </c>
      <c r="M12" s="11" t="s">
        <v>72</v>
      </c>
      <c r="N12" s="11" t="s">
        <v>73</v>
      </c>
      <c r="O12" s="11" t="s">
        <v>74</v>
      </c>
      <c r="P12" s="11" t="s">
        <v>75</v>
      </c>
      <c r="Q12" s="11" t="s">
        <v>76</v>
      </c>
    </row>
    <row r="13" spans="1:17" ht="23.25" customHeight="1" x14ac:dyDescent="0.2">
      <c r="B13" s="350" t="s">
        <v>94</v>
      </c>
      <c r="C13" s="351"/>
      <c r="D13" s="351"/>
      <c r="E13" s="351"/>
      <c r="F13" s="351"/>
      <c r="G13" s="351"/>
      <c r="H13" s="351"/>
      <c r="I13" s="351"/>
      <c r="J13" s="351"/>
      <c r="K13" s="351"/>
      <c r="L13" s="351"/>
      <c r="M13" s="351"/>
      <c r="N13" s="351"/>
      <c r="O13" s="351"/>
      <c r="P13" s="351"/>
      <c r="Q13" s="352"/>
    </row>
    <row r="14" spans="1:17" ht="23.25" customHeight="1" x14ac:dyDescent="0.2">
      <c r="B14" s="295" t="s">
        <v>369</v>
      </c>
      <c r="C14" s="296"/>
      <c r="D14" s="296"/>
      <c r="E14" s="296"/>
      <c r="F14" s="296"/>
      <c r="G14" s="296"/>
      <c r="H14" s="296"/>
      <c r="I14" s="296"/>
      <c r="J14" s="296"/>
      <c r="K14" s="297"/>
      <c r="L14" s="1" t="s">
        <v>79</v>
      </c>
      <c r="M14" s="54">
        <f>L199</f>
        <v>1.9</v>
      </c>
      <c r="N14" s="54">
        <f>N199</f>
        <v>2</v>
      </c>
      <c r="O14" s="54">
        <f>P199</f>
        <v>3.2</v>
      </c>
      <c r="P14" s="54" t="s">
        <v>18</v>
      </c>
      <c r="Q14" s="54" t="s">
        <v>18</v>
      </c>
    </row>
    <row r="15" spans="1:17" x14ac:dyDescent="0.2">
      <c r="A15" s="4"/>
      <c r="B15" s="4"/>
      <c r="C15" s="4"/>
      <c r="D15" s="4"/>
      <c r="E15" s="4"/>
      <c r="F15" s="4"/>
      <c r="G15" s="4"/>
      <c r="H15" s="4"/>
      <c r="I15" s="4"/>
      <c r="J15" s="4"/>
    </row>
    <row r="16" spans="1:17" ht="31.5" customHeight="1" x14ac:dyDescent="0.2">
      <c r="A16" s="13" t="s">
        <v>78</v>
      </c>
      <c r="B16" s="328" t="s">
        <v>375</v>
      </c>
      <c r="C16" s="328"/>
      <c r="D16" s="328"/>
      <c r="E16" s="328"/>
      <c r="F16" s="328"/>
      <c r="G16" s="328"/>
      <c r="H16" s="328"/>
      <c r="I16" s="328"/>
      <c r="J16" s="328"/>
      <c r="K16" s="328"/>
      <c r="L16" s="328"/>
      <c r="M16" s="328"/>
      <c r="N16" s="328"/>
      <c r="O16" s="328"/>
      <c r="P16" s="328"/>
      <c r="Q16" s="328"/>
    </row>
    <row r="17" spans="1:17" x14ac:dyDescent="0.2">
      <c r="A17" s="9"/>
      <c r="B17" s="9"/>
      <c r="C17" s="9"/>
      <c r="D17" s="9"/>
      <c r="E17" s="9"/>
      <c r="F17" s="9"/>
      <c r="G17" s="9"/>
      <c r="H17" s="9"/>
      <c r="I17" s="9"/>
      <c r="Q17" s="8" t="s">
        <v>81</v>
      </c>
    </row>
    <row r="18" spans="1:17" ht="47.25" x14ac:dyDescent="0.2">
      <c r="B18" s="14" t="s">
        <v>3</v>
      </c>
      <c r="C18" s="331" t="s">
        <v>4</v>
      </c>
      <c r="D18" s="332"/>
      <c r="E18" s="332"/>
      <c r="F18" s="333"/>
      <c r="G18" s="331" t="s">
        <v>5</v>
      </c>
      <c r="H18" s="332"/>
      <c r="I18" s="332"/>
      <c r="J18" s="333"/>
      <c r="K18" s="14" t="s">
        <v>6</v>
      </c>
      <c r="L18" s="11" t="s">
        <v>407</v>
      </c>
      <c r="M18" s="11" t="s">
        <v>408</v>
      </c>
      <c r="N18" s="11" t="s">
        <v>409</v>
      </c>
      <c r="O18" s="11" t="s">
        <v>410</v>
      </c>
      <c r="P18" s="11" t="s">
        <v>411</v>
      </c>
      <c r="Q18" s="12" t="s">
        <v>7</v>
      </c>
    </row>
    <row r="19" spans="1:17" x14ac:dyDescent="0.2">
      <c r="B19" s="11">
        <v>1</v>
      </c>
      <c r="C19" s="334">
        <v>2</v>
      </c>
      <c r="D19" s="335"/>
      <c r="E19" s="335"/>
      <c r="F19" s="336"/>
      <c r="G19" s="334">
        <v>3</v>
      </c>
      <c r="H19" s="335"/>
      <c r="I19" s="335"/>
      <c r="J19" s="336"/>
      <c r="K19" s="11">
        <v>4</v>
      </c>
      <c r="L19" s="11">
        <v>5</v>
      </c>
      <c r="M19" s="11">
        <v>6</v>
      </c>
      <c r="N19" s="11">
        <v>7</v>
      </c>
      <c r="O19" s="11">
        <v>8</v>
      </c>
      <c r="P19" s="11">
        <v>9</v>
      </c>
      <c r="Q19" s="11">
        <v>10</v>
      </c>
    </row>
    <row r="20" spans="1:17" ht="48.75" customHeight="1" x14ac:dyDescent="0.2">
      <c r="B20" s="11">
        <v>7941010</v>
      </c>
      <c r="C20" s="342" t="s">
        <v>83</v>
      </c>
      <c r="D20" s="343"/>
      <c r="E20" s="343"/>
      <c r="F20" s="344"/>
      <c r="G20" s="342" t="str">
        <f>B4</f>
        <v>Чернівецька обласна державна адміністрація (обласна військова адміністрація)</v>
      </c>
      <c r="H20" s="343"/>
      <c r="I20" s="343"/>
      <c r="J20" s="344"/>
      <c r="K20" s="12" t="s">
        <v>82</v>
      </c>
      <c r="L20" s="16">
        <f>I114+I121</f>
        <v>26664.2</v>
      </c>
      <c r="M20" s="16">
        <f>L114+L121</f>
        <v>32791.300000000003</v>
      </c>
      <c r="N20" s="16">
        <f>O114+O121</f>
        <v>24627.4</v>
      </c>
      <c r="O20" s="16">
        <f>L155+L162</f>
        <v>0</v>
      </c>
      <c r="P20" s="16">
        <f>O155+O162</f>
        <v>0</v>
      </c>
      <c r="Q20" s="15">
        <v>1</v>
      </c>
    </row>
    <row r="21" spans="1:17" x14ac:dyDescent="0.2">
      <c r="B21" s="17"/>
      <c r="C21" s="339" t="s">
        <v>8</v>
      </c>
      <c r="D21" s="340"/>
      <c r="E21" s="340"/>
      <c r="F21" s="341"/>
      <c r="G21" s="339"/>
      <c r="H21" s="340"/>
      <c r="I21" s="340"/>
      <c r="J21" s="341"/>
      <c r="K21" s="17"/>
      <c r="L21" s="17">
        <f>SUM(L20)</f>
        <v>26664.2</v>
      </c>
      <c r="M21" s="17">
        <f>SUM(M20)</f>
        <v>32791.300000000003</v>
      </c>
      <c r="N21" s="17">
        <f>SUM(N20)</f>
        <v>24627.4</v>
      </c>
      <c r="O21" s="17">
        <f>SUM(O20)</f>
        <v>0</v>
      </c>
      <c r="P21" s="17">
        <f>SUM(P20)</f>
        <v>0</v>
      </c>
      <c r="Q21" s="17"/>
    </row>
    <row r="22" spans="1:17" ht="15.75" customHeight="1" x14ac:dyDescent="0.2">
      <c r="E22" s="18"/>
      <c r="F22" s="18"/>
      <c r="G22" s="18"/>
      <c r="H22" s="18"/>
      <c r="I22" s="18"/>
      <c r="J22" s="18"/>
      <c r="K22" s="18"/>
      <c r="L22" s="18"/>
      <c r="M22" s="18"/>
      <c r="N22" s="18"/>
    </row>
    <row r="23" spans="1:17" ht="60" customHeight="1" x14ac:dyDescent="0.25">
      <c r="B23" s="347" t="s">
        <v>476</v>
      </c>
      <c r="C23" s="347"/>
      <c r="D23" s="347"/>
      <c r="E23" s="347"/>
      <c r="F23" s="347"/>
      <c r="I23" s="363"/>
      <c r="J23" s="363"/>
      <c r="K23" s="363"/>
      <c r="O23" s="326" t="s">
        <v>477</v>
      </c>
      <c r="P23" s="326"/>
      <c r="Q23" s="326"/>
    </row>
    <row r="24" spans="1:17" ht="15.75" customHeight="1" x14ac:dyDescent="0.2">
      <c r="B24" s="18"/>
      <c r="C24" s="18"/>
      <c r="D24" s="18"/>
      <c r="E24" s="4"/>
      <c r="F24" s="18"/>
      <c r="I24" s="330" t="s">
        <v>9</v>
      </c>
      <c r="J24" s="330"/>
      <c r="K24" s="330"/>
      <c r="O24" s="330" t="s">
        <v>10</v>
      </c>
      <c r="P24" s="330"/>
      <c r="Q24" s="330"/>
    </row>
    <row r="25" spans="1:17" ht="64.5" customHeight="1" x14ac:dyDescent="0.25">
      <c r="B25" s="347" t="s">
        <v>479</v>
      </c>
      <c r="C25" s="347"/>
      <c r="D25" s="347"/>
      <c r="E25" s="347"/>
      <c r="F25" s="347"/>
      <c r="I25" s="363"/>
      <c r="J25" s="363"/>
      <c r="K25" s="363"/>
      <c r="O25" s="326" t="s">
        <v>478</v>
      </c>
      <c r="P25" s="326"/>
      <c r="Q25" s="326"/>
    </row>
    <row r="26" spans="1:17" ht="15.75" customHeight="1" x14ac:dyDescent="0.2">
      <c r="A26" s="18"/>
      <c r="B26" s="18"/>
      <c r="C26" s="18"/>
      <c r="D26" s="18"/>
      <c r="E26" s="18"/>
      <c r="F26" s="18"/>
      <c r="I26" s="330" t="s">
        <v>9</v>
      </c>
      <c r="J26" s="330"/>
      <c r="K26" s="330"/>
      <c r="O26" s="330" t="s">
        <v>10</v>
      </c>
      <c r="P26" s="330"/>
      <c r="Q26" s="330"/>
    </row>
    <row r="30" spans="1:17" ht="22.5" x14ac:dyDescent="0.2">
      <c r="A30" s="325" t="s">
        <v>412</v>
      </c>
      <c r="B30" s="325"/>
      <c r="C30" s="325"/>
      <c r="D30" s="325"/>
      <c r="E30" s="325"/>
      <c r="F30" s="325"/>
      <c r="G30" s="325"/>
      <c r="H30" s="325"/>
      <c r="I30" s="325"/>
      <c r="J30" s="325"/>
      <c r="K30" s="325"/>
      <c r="L30" s="325"/>
      <c r="M30" s="325"/>
      <c r="N30" s="325"/>
      <c r="O30" s="325"/>
      <c r="P30" s="325"/>
      <c r="Q30" s="325"/>
    </row>
    <row r="31" spans="1:17" ht="50.1" customHeight="1" x14ac:dyDescent="0.2">
      <c r="A31" s="21"/>
    </row>
    <row r="32" spans="1:17" ht="30" customHeight="1" x14ac:dyDescent="0.3">
      <c r="A32" s="94" t="s">
        <v>65</v>
      </c>
      <c r="B32" s="345" t="str">
        <f>B4</f>
        <v>Чернівецька обласна державна адміністрація (обласна військова адміністрація)</v>
      </c>
      <c r="C32" s="345"/>
      <c r="D32" s="345"/>
      <c r="E32" s="345"/>
      <c r="F32" s="345"/>
      <c r="G32" s="345"/>
      <c r="H32" s="345"/>
      <c r="I32" s="345"/>
      <c r="J32" s="345"/>
      <c r="K32" s="345"/>
      <c r="L32" s="345"/>
      <c r="M32" s="345"/>
      <c r="N32" s="345"/>
      <c r="O32" s="98"/>
      <c r="P32" s="346">
        <f>P4</f>
        <v>22680</v>
      </c>
      <c r="Q32" s="346"/>
    </row>
    <row r="33" spans="1:17" x14ac:dyDescent="0.2">
      <c r="A33" s="6"/>
      <c r="B33" s="349" t="s">
        <v>66</v>
      </c>
      <c r="C33" s="349"/>
      <c r="D33" s="349"/>
      <c r="E33" s="349"/>
      <c r="F33" s="349"/>
      <c r="G33" s="349"/>
      <c r="H33" s="349"/>
      <c r="I33" s="349"/>
      <c r="J33" s="349"/>
      <c r="K33" s="349"/>
      <c r="L33" s="349"/>
      <c r="M33" s="349"/>
      <c r="N33" s="349"/>
      <c r="O33" s="18"/>
      <c r="P33" s="354" t="s">
        <v>84</v>
      </c>
      <c r="Q33" s="354"/>
    </row>
    <row r="34" spans="1:17" ht="50.1" customHeight="1" x14ac:dyDescent="0.2">
      <c r="A34" s="6"/>
      <c r="B34" s="19"/>
      <c r="C34" s="19"/>
      <c r="D34" s="19"/>
      <c r="E34" s="19"/>
      <c r="F34" s="19"/>
      <c r="G34" s="19"/>
      <c r="H34" s="19"/>
      <c r="I34" s="19"/>
      <c r="J34" s="19"/>
      <c r="K34" s="19"/>
      <c r="L34" s="19"/>
      <c r="M34" s="19"/>
      <c r="N34" s="19"/>
      <c r="O34" s="19"/>
      <c r="Q34" s="8"/>
    </row>
    <row r="35" spans="1:17" ht="18.75" customHeight="1" x14ac:dyDescent="0.2">
      <c r="A35" s="94" t="s">
        <v>67</v>
      </c>
      <c r="B35" s="348" t="s">
        <v>83</v>
      </c>
      <c r="C35" s="348"/>
      <c r="D35" s="348"/>
      <c r="E35" s="348"/>
      <c r="F35" s="348"/>
      <c r="G35" s="348"/>
      <c r="H35" s="348"/>
      <c r="I35" s="348"/>
      <c r="J35" s="348"/>
      <c r="K35" s="348"/>
      <c r="L35" s="348"/>
      <c r="M35" s="348"/>
      <c r="N35" s="348"/>
      <c r="O35" s="99"/>
      <c r="P35" s="362">
        <v>7941010</v>
      </c>
      <c r="Q35" s="362"/>
    </row>
    <row r="36" spans="1:17" ht="15.75" customHeight="1" x14ac:dyDescent="0.2">
      <c r="A36" s="6"/>
      <c r="B36" s="349" t="s">
        <v>85</v>
      </c>
      <c r="C36" s="349"/>
      <c r="D36" s="349"/>
      <c r="E36" s="349"/>
      <c r="F36" s="349"/>
      <c r="G36" s="349"/>
      <c r="H36" s="349"/>
      <c r="I36" s="349"/>
      <c r="J36" s="349"/>
      <c r="K36" s="349"/>
      <c r="L36" s="349"/>
      <c r="M36" s="349"/>
      <c r="N36" s="349"/>
      <c r="O36" s="18"/>
      <c r="P36" s="354" t="s">
        <v>86</v>
      </c>
      <c r="Q36" s="354"/>
    </row>
    <row r="37" spans="1:17" ht="50.1" customHeight="1" x14ac:dyDescent="0.2">
      <c r="A37" s="6"/>
      <c r="B37" s="19"/>
      <c r="C37" s="19"/>
      <c r="D37" s="19"/>
      <c r="E37" s="19"/>
      <c r="F37" s="19"/>
      <c r="G37" s="19"/>
      <c r="H37" s="19"/>
      <c r="I37" s="19"/>
      <c r="J37" s="19"/>
      <c r="K37" s="19"/>
      <c r="L37" s="19"/>
      <c r="M37" s="19"/>
      <c r="N37" s="19"/>
      <c r="O37" s="19"/>
      <c r="Q37" s="8"/>
    </row>
    <row r="38" spans="1:17" ht="18.75" x14ac:dyDescent="0.2">
      <c r="A38" s="94" t="s">
        <v>70</v>
      </c>
      <c r="B38" s="386" t="s">
        <v>413</v>
      </c>
      <c r="C38" s="386"/>
      <c r="D38" s="386"/>
      <c r="E38" s="386"/>
      <c r="F38" s="386"/>
      <c r="G38" s="386"/>
      <c r="H38" s="386"/>
      <c r="I38" s="386"/>
      <c r="J38" s="386"/>
      <c r="K38" s="386"/>
      <c r="L38" s="386"/>
      <c r="M38" s="386"/>
      <c r="N38" s="386"/>
      <c r="O38" s="386"/>
      <c r="P38" s="386"/>
      <c r="Q38" s="386"/>
    </row>
    <row r="39" spans="1:17" ht="50.1" customHeight="1" x14ac:dyDescent="0.2">
      <c r="A39" s="6"/>
      <c r="B39" s="23"/>
      <c r="C39" s="23"/>
      <c r="D39" s="23"/>
      <c r="E39" s="23"/>
      <c r="F39" s="23"/>
      <c r="G39" s="23"/>
      <c r="H39" s="23"/>
      <c r="I39" s="23"/>
      <c r="J39" s="23"/>
      <c r="K39" s="23"/>
      <c r="L39" s="23"/>
      <c r="M39" s="23"/>
      <c r="N39" s="23"/>
      <c r="O39" s="23"/>
      <c r="P39" s="23"/>
      <c r="Q39" s="23"/>
    </row>
    <row r="40" spans="1:17" ht="18.75" x14ac:dyDescent="0.2">
      <c r="A40" s="95" t="s">
        <v>87</v>
      </c>
      <c r="B40" s="386" t="s">
        <v>88</v>
      </c>
      <c r="C40" s="386"/>
      <c r="D40" s="386"/>
      <c r="E40" s="386"/>
      <c r="F40" s="386"/>
      <c r="G40" s="386"/>
      <c r="H40" s="386"/>
      <c r="I40" s="386"/>
      <c r="J40" s="386"/>
      <c r="K40" s="386"/>
      <c r="L40" s="386"/>
      <c r="M40" s="386"/>
      <c r="N40" s="386"/>
      <c r="O40" s="386"/>
      <c r="P40" s="386"/>
      <c r="Q40" s="386"/>
    </row>
    <row r="41" spans="1:17" ht="80.099999999999994" customHeight="1" x14ac:dyDescent="0.2">
      <c r="A41" s="21"/>
      <c r="B41" s="387" t="s">
        <v>69</v>
      </c>
      <c r="C41" s="387"/>
      <c r="D41" s="387"/>
      <c r="E41" s="387"/>
      <c r="F41" s="387"/>
      <c r="G41" s="387"/>
      <c r="H41" s="387"/>
      <c r="I41" s="387"/>
      <c r="J41" s="387"/>
      <c r="K41" s="387"/>
      <c r="L41" s="387"/>
      <c r="M41" s="387"/>
      <c r="N41" s="387"/>
      <c r="O41" s="387"/>
      <c r="P41" s="387"/>
      <c r="Q41" s="387"/>
    </row>
    <row r="42" spans="1:17" ht="18.75" x14ac:dyDescent="0.2">
      <c r="A42" s="95" t="s">
        <v>89</v>
      </c>
      <c r="B42" s="386" t="s">
        <v>90</v>
      </c>
      <c r="C42" s="386"/>
      <c r="D42" s="386"/>
      <c r="E42" s="386"/>
      <c r="F42" s="386"/>
      <c r="G42" s="386"/>
      <c r="H42" s="386"/>
      <c r="I42" s="386"/>
      <c r="J42" s="386"/>
      <c r="K42" s="386"/>
      <c r="L42" s="386"/>
      <c r="M42" s="386"/>
      <c r="N42" s="386"/>
      <c r="O42" s="386"/>
      <c r="P42" s="386"/>
      <c r="Q42" s="386"/>
    </row>
    <row r="43" spans="1:17" ht="80.099999999999994" customHeight="1" x14ac:dyDescent="0.2">
      <c r="A43" s="21"/>
      <c r="B43" s="391" t="s">
        <v>93</v>
      </c>
      <c r="C43" s="391"/>
      <c r="D43" s="391"/>
      <c r="E43" s="391"/>
      <c r="F43" s="391"/>
      <c r="G43" s="391"/>
      <c r="H43" s="391"/>
      <c r="I43" s="391"/>
      <c r="J43" s="391"/>
      <c r="K43" s="391"/>
      <c r="L43" s="391"/>
      <c r="M43" s="391"/>
      <c r="N43" s="391"/>
      <c r="O43" s="391"/>
      <c r="P43" s="391"/>
      <c r="Q43" s="391"/>
    </row>
    <row r="44" spans="1:17" ht="18.75" x14ac:dyDescent="0.2">
      <c r="A44" s="95" t="s">
        <v>91</v>
      </c>
      <c r="B44" s="386" t="s">
        <v>92</v>
      </c>
      <c r="C44" s="386"/>
      <c r="D44" s="386"/>
      <c r="E44" s="386"/>
      <c r="F44" s="386"/>
      <c r="G44" s="386"/>
      <c r="H44" s="386"/>
      <c r="I44" s="386"/>
      <c r="J44" s="386"/>
      <c r="K44" s="386"/>
      <c r="L44" s="386"/>
      <c r="M44" s="386"/>
      <c r="N44" s="386"/>
      <c r="O44" s="386"/>
      <c r="P44" s="386"/>
      <c r="Q44" s="386"/>
    </row>
    <row r="45" spans="1:17" ht="80.099999999999994" customHeight="1" x14ac:dyDescent="0.2">
      <c r="A45" s="21"/>
      <c r="B45" s="387" t="s">
        <v>95</v>
      </c>
      <c r="C45" s="387"/>
      <c r="D45" s="387"/>
      <c r="E45" s="387"/>
      <c r="F45" s="387"/>
      <c r="G45" s="387"/>
      <c r="H45" s="387"/>
      <c r="I45" s="387"/>
      <c r="J45" s="387"/>
      <c r="K45" s="387"/>
      <c r="L45" s="387"/>
      <c r="M45" s="387"/>
      <c r="N45" s="387"/>
      <c r="O45" s="387"/>
      <c r="P45" s="387"/>
      <c r="Q45" s="387"/>
    </row>
    <row r="46" spans="1:17" x14ac:dyDescent="0.2">
      <c r="A46" s="21"/>
      <c r="B46" s="24"/>
      <c r="C46" s="24"/>
      <c r="D46" s="24"/>
      <c r="E46" s="24"/>
      <c r="F46" s="24"/>
      <c r="G46" s="24"/>
      <c r="H46" s="24"/>
      <c r="I46" s="24"/>
      <c r="J46" s="24"/>
      <c r="K46" s="24"/>
      <c r="L46" s="24"/>
      <c r="M46" s="24"/>
      <c r="N46" s="24"/>
      <c r="O46" s="24"/>
      <c r="P46" s="24"/>
      <c r="Q46" s="24"/>
    </row>
    <row r="47" spans="1:17" x14ac:dyDescent="0.2">
      <c r="A47" s="21" t="s">
        <v>78</v>
      </c>
      <c r="B47" s="322" t="s">
        <v>96</v>
      </c>
      <c r="C47" s="322"/>
      <c r="D47" s="322"/>
      <c r="E47" s="322"/>
      <c r="F47" s="322"/>
      <c r="G47" s="322"/>
      <c r="H47" s="322"/>
      <c r="I47" s="322"/>
      <c r="J47" s="322"/>
      <c r="K47" s="322"/>
      <c r="L47" s="322"/>
      <c r="M47" s="322"/>
      <c r="N47" s="322"/>
      <c r="O47" s="322"/>
      <c r="P47" s="322"/>
      <c r="Q47" s="322"/>
    </row>
    <row r="48" spans="1:17" x14ac:dyDescent="0.2">
      <c r="A48" s="21"/>
      <c r="B48" s="23"/>
      <c r="C48" s="23"/>
      <c r="D48" s="23"/>
      <c r="E48" s="23"/>
      <c r="F48" s="23"/>
      <c r="G48" s="23"/>
      <c r="H48" s="23"/>
      <c r="I48" s="23"/>
      <c r="J48" s="23"/>
      <c r="K48" s="23"/>
      <c r="L48" s="23"/>
      <c r="M48" s="23"/>
      <c r="N48" s="23"/>
      <c r="O48" s="23"/>
      <c r="P48" s="23"/>
      <c r="Q48" s="23"/>
    </row>
    <row r="49" spans="1:17" x14ac:dyDescent="0.2">
      <c r="A49" s="21" t="s">
        <v>97</v>
      </c>
      <c r="B49" s="322" t="s">
        <v>414</v>
      </c>
      <c r="C49" s="322"/>
      <c r="D49" s="322"/>
      <c r="E49" s="322"/>
      <c r="F49" s="322"/>
      <c r="G49" s="322"/>
      <c r="H49" s="322"/>
      <c r="I49" s="322"/>
      <c r="J49" s="322"/>
      <c r="K49" s="322"/>
      <c r="L49" s="322"/>
      <c r="M49" s="322"/>
      <c r="N49" s="322"/>
      <c r="O49" s="322"/>
      <c r="P49" s="322"/>
      <c r="Q49" s="322"/>
    </row>
    <row r="50" spans="1:17" s="25" customFormat="1" ht="12.75" x14ac:dyDescent="0.2">
      <c r="Q50" s="26" t="s">
        <v>81</v>
      </c>
    </row>
    <row r="51" spans="1:17" ht="16.5" customHeight="1" x14ac:dyDescent="0.2">
      <c r="B51" s="300" t="s">
        <v>11</v>
      </c>
      <c r="C51" s="356" t="s">
        <v>4</v>
      </c>
      <c r="D51" s="357"/>
      <c r="E51" s="357"/>
      <c r="F51" s="357"/>
      <c r="G51" s="357"/>
      <c r="H51" s="358"/>
      <c r="I51" s="304" t="s">
        <v>415</v>
      </c>
      <c r="J51" s="323"/>
      <c r="K51" s="305"/>
      <c r="L51" s="300" t="s">
        <v>416</v>
      </c>
      <c r="M51" s="300"/>
      <c r="N51" s="300"/>
      <c r="O51" s="300" t="s">
        <v>391</v>
      </c>
      <c r="P51" s="300"/>
      <c r="Q51" s="300"/>
    </row>
    <row r="52" spans="1:17" ht="25.5" x14ac:dyDescent="0.2">
      <c r="B52" s="300"/>
      <c r="C52" s="359"/>
      <c r="D52" s="360"/>
      <c r="E52" s="360"/>
      <c r="F52" s="360"/>
      <c r="G52" s="360"/>
      <c r="H52" s="361"/>
      <c r="I52" s="27" t="s">
        <v>12</v>
      </c>
      <c r="J52" s="27" t="s">
        <v>13</v>
      </c>
      <c r="K52" s="27" t="s">
        <v>98</v>
      </c>
      <c r="L52" s="27" t="s">
        <v>12</v>
      </c>
      <c r="M52" s="27" t="s">
        <v>13</v>
      </c>
      <c r="N52" s="27" t="s">
        <v>99</v>
      </c>
      <c r="O52" s="27" t="s">
        <v>12</v>
      </c>
      <c r="P52" s="27" t="s">
        <v>13</v>
      </c>
      <c r="Q52" s="27" t="s">
        <v>100</v>
      </c>
    </row>
    <row r="53" spans="1:17" x14ac:dyDescent="0.2">
      <c r="B53" s="1">
        <v>1</v>
      </c>
      <c r="C53" s="304">
        <v>2</v>
      </c>
      <c r="D53" s="323"/>
      <c r="E53" s="323"/>
      <c r="F53" s="323"/>
      <c r="G53" s="323"/>
      <c r="H53" s="305"/>
      <c r="I53" s="1">
        <v>3</v>
      </c>
      <c r="J53" s="1">
        <v>4</v>
      </c>
      <c r="K53" s="1">
        <v>5</v>
      </c>
      <c r="L53" s="1">
        <v>6</v>
      </c>
      <c r="M53" s="1">
        <v>7</v>
      </c>
      <c r="N53" s="1">
        <v>8</v>
      </c>
      <c r="O53" s="1">
        <v>9</v>
      </c>
      <c r="P53" s="1">
        <v>10</v>
      </c>
      <c r="Q53" s="1">
        <v>11</v>
      </c>
    </row>
    <row r="54" spans="1:17" ht="30" customHeight="1" thickBot="1" x14ac:dyDescent="0.25">
      <c r="B54" s="388" t="s">
        <v>17</v>
      </c>
      <c r="C54" s="389"/>
      <c r="D54" s="389"/>
      <c r="E54" s="389"/>
      <c r="F54" s="389"/>
      <c r="G54" s="389"/>
      <c r="H54" s="390"/>
      <c r="I54" s="28">
        <f>I114+I121</f>
        <v>26664.2</v>
      </c>
      <c r="J54" s="29" t="s">
        <v>18</v>
      </c>
      <c r="K54" s="28">
        <f>I54</f>
        <v>26664.2</v>
      </c>
      <c r="L54" s="28">
        <f>L114+L121</f>
        <v>32791.300000000003</v>
      </c>
      <c r="M54" s="29" t="s">
        <v>18</v>
      </c>
      <c r="N54" s="28">
        <f>L54</f>
        <v>32791.300000000003</v>
      </c>
      <c r="O54" s="28">
        <f>O114+O121</f>
        <v>24627.4</v>
      </c>
      <c r="P54" s="30" t="s">
        <v>18</v>
      </c>
      <c r="Q54" s="31">
        <f>O54</f>
        <v>24627.4</v>
      </c>
    </row>
    <row r="55" spans="1:17" ht="30" customHeight="1" x14ac:dyDescent="0.2">
      <c r="B55" s="32">
        <v>25010100</v>
      </c>
      <c r="C55" s="382" t="s">
        <v>101</v>
      </c>
      <c r="D55" s="382"/>
      <c r="E55" s="382"/>
      <c r="F55" s="382"/>
      <c r="G55" s="382"/>
      <c r="H55" s="382"/>
      <c r="I55" s="33" t="s">
        <v>18</v>
      </c>
      <c r="J55" s="136"/>
      <c r="K55" s="34">
        <f t="shared" ref="K55:K63" si="0">J55</f>
        <v>0</v>
      </c>
      <c r="L55" s="33" t="s">
        <v>18</v>
      </c>
      <c r="M55" s="136"/>
      <c r="N55" s="34">
        <f t="shared" ref="N55:N61" si="1">M55</f>
        <v>0</v>
      </c>
      <c r="O55" s="33" t="s">
        <v>18</v>
      </c>
      <c r="P55" s="136"/>
      <c r="Q55" s="34">
        <f t="shared" ref="Q55:Q61" si="2">P55</f>
        <v>0</v>
      </c>
    </row>
    <row r="56" spans="1:17" ht="30" customHeight="1" x14ac:dyDescent="0.2">
      <c r="B56" s="32">
        <v>25010200</v>
      </c>
      <c r="C56" s="382" t="s">
        <v>105</v>
      </c>
      <c r="D56" s="382"/>
      <c r="E56" s="382"/>
      <c r="F56" s="382"/>
      <c r="G56" s="382"/>
      <c r="H56" s="382"/>
      <c r="I56" s="33" t="s">
        <v>18</v>
      </c>
      <c r="J56" s="136"/>
      <c r="K56" s="34">
        <f t="shared" si="0"/>
        <v>0</v>
      </c>
      <c r="L56" s="33" t="s">
        <v>18</v>
      </c>
      <c r="M56" s="136"/>
      <c r="N56" s="34">
        <f t="shared" si="1"/>
        <v>0</v>
      </c>
      <c r="O56" s="33" t="s">
        <v>18</v>
      </c>
      <c r="P56" s="136"/>
      <c r="Q56" s="34">
        <f t="shared" si="2"/>
        <v>0</v>
      </c>
    </row>
    <row r="57" spans="1:17" ht="30" customHeight="1" x14ac:dyDescent="0.2">
      <c r="B57" s="32">
        <v>25010300</v>
      </c>
      <c r="C57" s="382" t="s">
        <v>102</v>
      </c>
      <c r="D57" s="382"/>
      <c r="E57" s="382"/>
      <c r="F57" s="382"/>
      <c r="G57" s="382"/>
      <c r="H57" s="382"/>
      <c r="I57" s="33" t="s">
        <v>18</v>
      </c>
      <c r="J57" s="136"/>
      <c r="K57" s="34">
        <f t="shared" si="0"/>
        <v>0</v>
      </c>
      <c r="L57" s="33" t="s">
        <v>18</v>
      </c>
      <c r="M57" s="136"/>
      <c r="N57" s="34">
        <f t="shared" si="1"/>
        <v>0</v>
      </c>
      <c r="O57" s="33" t="s">
        <v>18</v>
      </c>
      <c r="P57" s="136"/>
      <c r="Q57" s="34">
        <f t="shared" si="2"/>
        <v>0</v>
      </c>
    </row>
    <row r="58" spans="1:17" ht="30" customHeight="1" x14ac:dyDescent="0.2">
      <c r="B58" s="32">
        <v>25010400</v>
      </c>
      <c r="C58" s="382" t="s">
        <v>103</v>
      </c>
      <c r="D58" s="382"/>
      <c r="E58" s="382"/>
      <c r="F58" s="382"/>
      <c r="G58" s="382"/>
      <c r="H58" s="382"/>
      <c r="I58" s="33" t="s">
        <v>18</v>
      </c>
      <c r="J58" s="136"/>
      <c r="K58" s="34">
        <f t="shared" si="0"/>
        <v>0</v>
      </c>
      <c r="L58" s="33" t="s">
        <v>18</v>
      </c>
      <c r="M58" s="136"/>
      <c r="N58" s="34">
        <f t="shared" si="1"/>
        <v>0</v>
      </c>
      <c r="O58" s="33" t="s">
        <v>18</v>
      </c>
      <c r="P58" s="136"/>
      <c r="Q58" s="34">
        <f t="shared" si="2"/>
        <v>0</v>
      </c>
    </row>
    <row r="59" spans="1:17" ht="30" customHeight="1" x14ac:dyDescent="0.2">
      <c r="B59" s="32">
        <v>25020100</v>
      </c>
      <c r="C59" s="382" t="s">
        <v>104</v>
      </c>
      <c r="D59" s="382"/>
      <c r="E59" s="382"/>
      <c r="F59" s="382"/>
      <c r="G59" s="382"/>
      <c r="H59" s="382"/>
      <c r="I59" s="33" t="s">
        <v>18</v>
      </c>
      <c r="J59" s="136"/>
      <c r="K59" s="34">
        <f t="shared" si="0"/>
        <v>0</v>
      </c>
      <c r="L59" s="33" t="s">
        <v>18</v>
      </c>
      <c r="M59" s="136"/>
      <c r="N59" s="34">
        <f t="shared" si="1"/>
        <v>0</v>
      </c>
      <c r="O59" s="33" t="s">
        <v>18</v>
      </c>
      <c r="P59" s="136"/>
      <c r="Q59" s="34">
        <f t="shared" si="2"/>
        <v>0</v>
      </c>
    </row>
    <row r="60" spans="1:17" ht="64.5" customHeight="1" x14ac:dyDescent="0.2">
      <c r="B60" s="32">
        <v>25020200</v>
      </c>
      <c r="C60" s="382" t="s">
        <v>140</v>
      </c>
      <c r="D60" s="382"/>
      <c r="E60" s="382"/>
      <c r="F60" s="382"/>
      <c r="G60" s="382"/>
      <c r="H60" s="382"/>
      <c r="I60" s="33" t="s">
        <v>18</v>
      </c>
      <c r="J60" s="136"/>
      <c r="K60" s="34">
        <f t="shared" si="0"/>
        <v>0</v>
      </c>
      <c r="L60" s="33" t="s">
        <v>18</v>
      </c>
      <c r="M60" s="136"/>
      <c r="N60" s="34">
        <f t="shared" si="1"/>
        <v>0</v>
      </c>
      <c r="O60" s="33" t="s">
        <v>18</v>
      </c>
      <c r="P60" s="136"/>
      <c r="Q60" s="34">
        <f t="shared" si="2"/>
        <v>0</v>
      </c>
    </row>
    <row r="61" spans="1:17" ht="30" customHeight="1" x14ac:dyDescent="0.2">
      <c r="B61" s="32">
        <v>41010600</v>
      </c>
      <c r="C61" s="382" t="s">
        <v>110</v>
      </c>
      <c r="D61" s="382"/>
      <c r="E61" s="382"/>
      <c r="F61" s="382"/>
      <c r="G61" s="382"/>
      <c r="H61" s="382"/>
      <c r="I61" s="33" t="s">
        <v>18</v>
      </c>
      <c r="J61" s="136">
        <v>1853</v>
      </c>
      <c r="K61" s="34">
        <f t="shared" si="0"/>
        <v>1853</v>
      </c>
      <c r="L61" s="33" t="s">
        <v>18</v>
      </c>
      <c r="M61" s="136"/>
      <c r="N61" s="34">
        <f t="shared" si="1"/>
        <v>0</v>
      </c>
      <c r="O61" s="33" t="s">
        <v>18</v>
      </c>
      <c r="P61" s="136"/>
      <c r="Q61" s="34">
        <f t="shared" si="2"/>
        <v>0</v>
      </c>
    </row>
    <row r="62" spans="1:17" x14ac:dyDescent="0.2">
      <c r="B62" s="1">
        <v>602100</v>
      </c>
      <c r="C62" s="310" t="s">
        <v>19</v>
      </c>
      <c r="D62" s="311"/>
      <c r="E62" s="311"/>
      <c r="F62" s="311"/>
      <c r="G62" s="311"/>
      <c r="H62" s="312"/>
      <c r="I62" s="33" t="s">
        <v>18</v>
      </c>
      <c r="J62" s="136"/>
      <c r="K62" s="35">
        <f t="shared" si="0"/>
        <v>0</v>
      </c>
      <c r="L62" s="33" t="s">
        <v>18</v>
      </c>
      <c r="M62" s="33" t="s">
        <v>18</v>
      </c>
      <c r="N62" s="33" t="s">
        <v>18</v>
      </c>
      <c r="O62" s="33" t="s">
        <v>18</v>
      </c>
      <c r="P62" s="33" t="s">
        <v>18</v>
      </c>
      <c r="Q62" s="33" t="s">
        <v>18</v>
      </c>
    </row>
    <row r="63" spans="1:17" x14ac:dyDescent="0.2">
      <c r="B63" s="1">
        <v>602200</v>
      </c>
      <c r="C63" s="310" t="s">
        <v>20</v>
      </c>
      <c r="D63" s="311"/>
      <c r="E63" s="311"/>
      <c r="F63" s="311"/>
      <c r="G63" s="311"/>
      <c r="H63" s="312"/>
      <c r="I63" s="33" t="s">
        <v>18</v>
      </c>
      <c r="J63" s="136"/>
      <c r="K63" s="35">
        <f t="shared" si="0"/>
        <v>0</v>
      </c>
      <c r="L63" s="33" t="s">
        <v>18</v>
      </c>
      <c r="M63" s="33" t="s">
        <v>18</v>
      </c>
      <c r="N63" s="33" t="s">
        <v>18</v>
      </c>
      <c r="O63" s="33" t="s">
        <v>18</v>
      </c>
      <c r="P63" s="33" t="s">
        <v>18</v>
      </c>
      <c r="Q63" s="33" t="s">
        <v>18</v>
      </c>
    </row>
    <row r="64" spans="1:17" ht="30" customHeight="1" x14ac:dyDescent="0.2">
      <c r="B64" s="398" t="s">
        <v>8</v>
      </c>
      <c r="C64" s="398"/>
      <c r="D64" s="398"/>
      <c r="E64" s="398"/>
      <c r="F64" s="398"/>
      <c r="G64" s="398"/>
      <c r="H64" s="398"/>
      <c r="I64" s="17">
        <f>I54</f>
        <v>26664.2</v>
      </c>
      <c r="J64" s="17">
        <f>SUM(J55:J62)-J63</f>
        <v>1853</v>
      </c>
      <c r="K64" s="17">
        <f>I64+J64</f>
        <v>28517.200000000001</v>
      </c>
      <c r="L64" s="17">
        <f>L54</f>
        <v>32791.300000000003</v>
      </c>
      <c r="M64" s="17">
        <f>SUM(M55:M61)</f>
        <v>0</v>
      </c>
      <c r="N64" s="17">
        <f>L64+M64</f>
        <v>32791.300000000003</v>
      </c>
      <c r="O64" s="17">
        <f>O54</f>
        <v>24627.4</v>
      </c>
      <c r="P64" s="17">
        <f>SUM(P55:P61)</f>
        <v>0</v>
      </c>
      <c r="Q64" s="17">
        <f>O64+P64</f>
        <v>24627.4</v>
      </c>
    </row>
    <row r="65" spans="1:17" x14ac:dyDescent="0.2">
      <c r="B65" s="36"/>
      <c r="C65" s="36"/>
      <c r="D65" s="36"/>
      <c r="E65" s="36"/>
      <c r="F65" s="36"/>
      <c r="G65" s="36"/>
      <c r="H65" s="36"/>
      <c r="I65" s="37"/>
      <c r="J65" s="37"/>
      <c r="K65" s="37"/>
      <c r="L65" s="37"/>
      <c r="M65" s="37"/>
      <c r="N65" s="37"/>
      <c r="O65" s="37"/>
      <c r="P65" s="37"/>
      <c r="Q65" s="37"/>
    </row>
    <row r="66" spans="1:17" x14ac:dyDescent="0.2">
      <c r="A66" s="21" t="s">
        <v>106</v>
      </c>
      <c r="B66" s="355" t="s">
        <v>417</v>
      </c>
      <c r="C66" s="355"/>
      <c r="D66" s="355"/>
      <c r="E66" s="355"/>
      <c r="F66" s="355"/>
      <c r="G66" s="355"/>
      <c r="H66" s="355"/>
      <c r="I66" s="355"/>
      <c r="J66" s="355"/>
      <c r="K66" s="355"/>
      <c r="L66" s="355"/>
      <c r="M66" s="355"/>
      <c r="N66" s="355"/>
      <c r="O66" s="355"/>
      <c r="P66" s="355"/>
      <c r="Q66" s="355"/>
    </row>
    <row r="67" spans="1:17" s="25" customFormat="1" ht="12.75" x14ac:dyDescent="0.2">
      <c r="Q67" s="26" t="s">
        <v>81</v>
      </c>
    </row>
    <row r="68" spans="1:17" ht="16.5" customHeight="1" x14ac:dyDescent="0.2">
      <c r="B68" s="300" t="s">
        <v>11</v>
      </c>
      <c r="C68" s="300" t="s">
        <v>4</v>
      </c>
      <c r="D68" s="300"/>
      <c r="E68" s="300"/>
      <c r="F68" s="300"/>
      <c r="G68" s="300"/>
      <c r="H68" s="300"/>
      <c r="I68" s="300"/>
      <c r="J68" s="300"/>
      <c r="K68" s="300"/>
      <c r="L68" s="300" t="s">
        <v>374</v>
      </c>
      <c r="M68" s="300"/>
      <c r="N68" s="300"/>
      <c r="O68" s="300" t="s">
        <v>392</v>
      </c>
      <c r="P68" s="300"/>
      <c r="Q68" s="300"/>
    </row>
    <row r="69" spans="1:17" ht="25.5" x14ac:dyDescent="0.2">
      <c r="B69" s="300"/>
      <c r="C69" s="300"/>
      <c r="D69" s="300"/>
      <c r="E69" s="300"/>
      <c r="F69" s="300"/>
      <c r="G69" s="300"/>
      <c r="H69" s="300"/>
      <c r="I69" s="300"/>
      <c r="J69" s="300"/>
      <c r="K69" s="300"/>
      <c r="L69" s="27" t="s">
        <v>12</v>
      </c>
      <c r="M69" s="27" t="s">
        <v>13</v>
      </c>
      <c r="N69" s="27" t="s">
        <v>14</v>
      </c>
      <c r="O69" s="27" t="s">
        <v>12</v>
      </c>
      <c r="P69" s="27" t="s">
        <v>13</v>
      </c>
      <c r="Q69" s="27" t="s">
        <v>15</v>
      </c>
    </row>
    <row r="70" spans="1:17" x14ac:dyDescent="0.2">
      <c r="B70" s="1">
        <v>1</v>
      </c>
      <c r="C70" s="300">
        <v>2</v>
      </c>
      <c r="D70" s="300"/>
      <c r="E70" s="300"/>
      <c r="F70" s="300"/>
      <c r="G70" s="300"/>
      <c r="H70" s="300"/>
      <c r="I70" s="300"/>
      <c r="J70" s="300"/>
      <c r="K70" s="300"/>
      <c r="L70" s="1">
        <v>3</v>
      </c>
      <c r="M70" s="1">
        <v>4</v>
      </c>
      <c r="N70" s="1">
        <v>5</v>
      </c>
      <c r="O70" s="1">
        <v>6</v>
      </c>
      <c r="P70" s="1">
        <v>7</v>
      </c>
      <c r="Q70" s="1">
        <v>8</v>
      </c>
    </row>
    <row r="71" spans="1:17" ht="30" customHeight="1" thickBot="1" x14ac:dyDescent="0.25">
      <c r="B71" s="381" t="s">
        <v>17</v>
      </c>
      <c r="C71" s="381"/>
      <c r="D71" s="381"/>
      <c r="E71" s="381"/>
      <c r="F71" s="381"/>
      <c r="G71" s="381"/>
      <c r="H71" s="381"/>
      <c r="I71" s="381"/>
      <c r="J71" s="381"/>
      <c r="K71" s="381"/>
      <c r="L71" s="39">
        <f>L155+L162</f>
        <v>0</v>
      </c>
      <c r="M71" s="29" t="s">
        <v>18</v>
      </c>
      <c r="N71" s="39">
        <f>L71</f>
        <v>0</v>
      </c>
      <c r="O71" s="39">
        <f>O155+O162</f>
        <v>0</v>
      </c>
      <c r="P71" s="30" t="s">
        <v>18</v>
      </c>
      <c r="Q71" s="40">
        <f>O71</f>
        <v>0</v>
      </c>
    </row>
    <row r="72" spans="1:17" x14ac:dyDescent="0.2">
      <c r="B72" s="32">
        <v>25010100</v>
      </c>
      <c r="C72" s="382" t="s">
        <v>101</v>
      </c>
      <c r="D72" s="382"/>
      <c r="E72" s="382"/>
      <c r="F72" s="382"/>
      <c r="G72" s="382"/>
      <c r="H72" s="382"/>
      <c r="I72" s="382"/>
      <c r="J72" s="382"/>
      <c r="K72" s="382"/>
      <c r="L72" s="33" t="s">
        <v>18</v>
      </c>
      <c r="M72" s="100"/>
      <c r="N72" s="41">
        <f t="shared" ref="N72:N77" si="3">M72</f>
        <v>0</v>
      </c>
      <c r="O72" s="33" t="s">
        <v>18</v>
      </c>
      <c r="P72" s="100"/>
      <c r="Q72" s="41">
        <f t="shared" ref="Q72:Q77" si="4">P72</f>
        <v>0</v>
      </c>
    </row>
    <row r="73" spans="1:17" x14ac:dyDescent="0.2">
      <c r="B73" s="32">
        <v>25010200</v>
      </c>
      <c r="C73" s="382" t="s">
        <v>105</v>
      </c>
      <c r="D73" s="382"/>
      <c r="E73" s="382"/>
      <c r="F73" s="382"/>
      <c r="G73" s="382"/>
      <c r="H73" s="382"/>
      <c r="I73" s="382"/>
      <c r="J73" s="382"/>
      <c r="K73" s="382"/>
      <c r="L73" s="33" t="s">
        <v>18</v>
      </c>
      <c r="M73" s="100"/>
      <c r="N73" s="41">
        <f t="shared" si="3"/>
        <v>0</v>
      </c>
      <c r="O73" s="33" t="s">
        <v>18</v>
      </c>
      <c r="P73" s="100"/>
      <c r="Q73" s="41">
        <f t="shared" si="4"/>
        <v>0</v>
      </c>
    </row>
    <row r="74" spans="1:17" x14ac:dyDescent="0.2">
      <c r="B74" s="32">
        <v>25010300</v>
      </c>
      <c r="C74" s="382" t="s">
        <v>102</v>
      </c>
      <c r="D74" s="382"/>
      <c r="E74" s="382"/>
      <c r="F74" s="382"/>
      <c r="G74" s="382"/>
      <c r="H74" s="382"/>
      <c r="I74" s="382"/>
      <c r="J74" s="382"/>
      <c r="K74" s="382"/>
      <c r="L74" s="33" t="s">
        <v>18</v>
      </c>
      <c r="M74" s="100"/>
      <c r="N74" s="41">
        <f t="shared" si="3"/>
        <v>0</v>
      </c>
      <c r="O74" s="33" t="s">
        <v>18</v>
      </c>
      <c r="P74" s="100"/>
      <c r="Q74" s="41">
        <f t="shared" si="4"/>
        <v>0</v>
      </c>
    </row>
    <row r="75" spans="1:17" x14ac:dyDescent="0.2">
      <c r="B75" s="32">
        <v>25010400</v>
      </c>
      <c r="C75" s="382" t="s">
        <v>103</v>
      </c>
      <c r="D75" s="382"/>
      <c r="E75" s="382"/>
      <c r="F75" s="382"/>
      <c r="G75" s="382"/>
      <c r="H75" s="382"/>
      <c r="I75" s="382"/>
      <c r="J75" s="382"/>
      <c r="K75" s="382"/>
      <c r="L75" s="33" t="s">
        <v>18</v>
      </c>
      <c r="M75" s="100"/>
      <c r="N75" s="41">
        <f t="shared" si="3"/>
        <v>0</v>
      </c>
      <c r="O75" s="33" t="s">
        <v>18</v>
      </c>
      <c r="P75" s="100"/>
      <c r="Q75" s="41">
        <f t="shared" si="4"/>
        <v>0</v>
      </c>
    </row>
    <row r="76" spans="1:17" x14ac:dyDescent="0.2">
      <c r="B76" s="32">
        <v>25020100</v>
      </c>
      <c r="C76" s="382" t="s">
        <v>104</v>
      </c>
      <c r="D76" s="382"/>
      <c r="E76" s="382"/>
      <c r="F76" s="382"/>
      <c r="G76" s="382"/>
      <c r="H76" s="382"/>
      <c r="I76" s="382"/>
      <c r="J76" s="382"/>
      <c r="K76" s="382"/>
      <c r="L76" s="33" t="s">
        <v>18</v>
      </c>
      <c r="M76" s="100"/>
      <c r="N76" s="41">
        <f t="shared" si="3"/>
        <v>0</v>
      </c>
      <c r="O76" s="33" t="s">
        <v>18</v>
      </c>
      <c r="P76" s="100"/>
      <c r="Q76" s="41">
        <f t="shared" si="4"/>
        <v>0</v>
      </c>
    </row>
    <row r="77" spans="1:17" ht="39" customHeight="1" x14ac:dyDescent="0.2">
      <c r="B77" s="32">
        <v>25020200</v>
      </c>
      <c r="C77" s="382" t="s">
        <v>140</v>
      </c>
      <c r="D77" s="382"/>
      <c r="E77" s="382"/>
      <c r="F77" s="382"/>
      <c r="G77" s="382"/>
      <c r="H77" s="382"/>
      <c r="I77" s="382"/>
      <c r="J77" s="382"/>
      <c r="K77" s="382"/>
      <c r="L77" s="33" t="s">
        <v>18</v>
      </c>
      <c r="M77" s="100"/>
      <c r="N77" s="41">
        <f t="shared" si="3"/>
        <v>0</v>
      </c>
      <c r="O77" s="33" t="s">
        <v>18</v>
      </c>
      <c r="P77" s="100"/>
      <c r="Q77" s="41">
        <f t="shared" si="4"/>
        <v>0</v>
      </c>
    </row>
    <row r="78" spans="1:17" ht="30" customHeight="1" x14ac:dyDescent="0.2">
      <c r="B78" s="383" t="s">
        <v>8</v>
      </c>
      <c r="C78" s="384"/>
      <c r="D78" s="384"/>
      <c r="E78" s="384"/>
      <c r="F78" s="384"/>
      <c r="G78" s="384"/>
      <c r="H78" s="384"/>
      <c r="I78" s="384"/>
      <c r="J78" s="384"/>
      <c r="K78" s="385"/>
      <c r="L78" s="42">
        <f>L71</f>
        <v>0</v>
      </c>
      <c r="M78" s="43">
        <f>SUM(M72:M77)</f>
        <v>0</v>
      </c>
      <c r="N78" s="43">
        <f>L78+M78</f>
        <v>0</v>
      </c>
      <c r="O78" s="42">
        <f>O71</f>
        <v>0</v>
      </c>
      <c r="P78" s="43">
        <f>SUM(P72:P77)</f>
        <v>0</v>
      </c>
      <c r="Q78" s="43">
        <f>O78+P78</f>
        <v>0</v>
      </c>
    </row>
    <row r="79" spans="1:17" x14ac:dyDescent="0.2">
      <c r="B79" s="44"/>
      <c r="C79" s="44"/>
      <c r="D79" s="44"/>
      <c r="E79" s="44"/>
      <c r="F79" s="44"/>
      <c r="G79" s="44"/>
      <c r="H79" s="44"/>
      <c r="I79" s="44"/>
      <c r="J79" s="44"/>
      <c r="K79" s="44"/>
      <c r="L79" s="45"/>
      <c r="M79" s="46"/>
      <c r="N79" s="46"/>
      <c r="O79" s="45"/>
      <c r="P79" s="46"/>
      <c r="Q79" s="46"/>
    </row>
    <row r="80" spans="1:17" x14ac:dyDescent="0.2">
      <c r="A80" s="21" t="s">
        <v>108</v>
      </c>
      <c r="B80" s="355" t="s">
        <v>107</v>
      </c>
      <c r="C80" s="355"/>
      <c r="D80" s="355"/>
      <c r="E80" s="355"/>
      <c r="F80" s="355"/>
      <c r="G80" s="355"/>
      <c r="H80" s="355"/>
      <c r="I80" s="355"/>
      <c r="J80" s="355"/>
      <c r="K80" s="355"/>
      <c r="L80" s="355"/>
      <c r="M80" s="355"/>
      <c r="N80" s="355"/>
      <c r="O80" s="355"/>
      <c r="P80" s="355"/>
      <c r="Q80" s="355"/>
    </row>
    <row r="81" spans="1:17" x14ac:dyDescent="0.2">
      <c r="A81" s="21"/>
      <c r="B81" s="38"/>
      <c r="C81" s="38"/>
      <c r="D81" s="38"/>
      <c r="E81" s="38"/>
      <c r="F81" s="38"/>
      <c r="G81" s="38"/>
      <c r="H81" s="38"/>
      <c r="I81" s="38"/>
      <c r="J81" s="38"/>
      <c r="K81" s="38"/>
      <c r="L81" s="38"/>
      <c r="M81" s="38"/>
      <c r="N81" s="38"/>
      <c r="O81" s="38"/>
      <c r="P81" s="38"/>
      <c r="Q81" s="38"/>
    </row>
    <row r="82" spans="1:17" x14ac:dyDescent="0.2">
      <c r="A82" s="21" t="s">
        <v>109</v>
      </c>
      <c r="B82" s="355" t="s">
        <v>418</v>
      </c>
      <c r="C82" s="355"/>
      <c r="D82" s="355"/>
      <c r="E82" s="355"/>
      <c r="F82" s="355"/>
      <c r="G82" s="355"/>
      <c r="H82" s="355"/>
      <c r="I82" s="355"/>
      <c r="J82" s="355"/>
      <c r="K82" s="355"/>
      <c r="L82" s="355"/>
      <c r="M82" s="355"/>
      <c r="N82" s="355"/>
      <c r="O82" s="355"/>
      <c r="P82" s="355"/>
      <c r="Q82" s="355"/>
    </row>
    <row r="83" spans="1:17" s="25" customFormat="1" ht="12.75" x14ac:dyDescent="0.2">
      <c r="Q83" s="26" t="s">
        <v>81</v>
      </c>
    </row>
    <row r="84" spans="1:17" ht="16.5" customHeight="1" x14ac:dyDescent="0.2">
      <c r="B84" s="300" t="s">
        <v>21</v>
      </c>
      <c r="C84" s="300" t="s">
        <v>4</v>
      </c>
      <c r="D84" s="300"/>
      <c r="E84" s="300"/>
      <c r="F84" s="300"/>
      <c r="G84" s="300"/>
      <c r="H84" s="300"/>
      <c r="I84" s="304" t="s">
        <v>415</v>
      </c>
      <c r="J84" s="323"/>
      <c r="K84" s="305"/>
      <c r="L84" s="300" t="s">
        <v>416</v>
      </c>
      <c r="M84" s="300"/>
      <c r="N84" s="300"/>
      <c r="O84" s="300" t="s">
        <v>391</v>
      </c>
      <c r="P84" s="300"/>
      <c r="Q84" s="300"/>
    </row>
    <row r="85" spans="1:17" ht="25.5" x14ac:dyDescent="0.2">
      <c r="B85" s="300"/>
      <c r="C85" s="300"/>
      <c r="D85" s="300"/>
      <c r="E85" s="300"/>
      <c r="F85" s="300"/>
      <c r="G85" s="300"/>
      <c r="H85" s="300"/>
      <c r="I85" s="27" t="s">
        <v>12</v>
      </c>
      <c r="J85" s="27" t="s">
        <v>13</v>
      </c>
      <c r="K85" s="27" t="s">
        <v>14</v>
      </c>
      <c r="L85" s="27" t="s">
        <v>12</v>
      </c>
      <c r="M85" s="27" t="s">
        <v>13</v>
      </c>
      <c r="N85" s="27" t="s">
        <v>15</v>
      </c>
      <c r="O85" s="27" t="s">
        <v>12</v>
      </c>
      <c r="P85" s="27" t="s">
        <v>13</v>
      </c>
      <c r="Q85" s="27" t="s">
        <v>16</v>
      </c>
    </row>
    <row r="86" spans="1:17" x14ac:dyDescent="0.2">
      <c r="B86" s="1">
        <v>1</v>
      </c>
      <c r="C86" s="300">
        <v>2</v>
      </c>
      <c r="D86" s="300"/>
      <c r="E86" s="300"/>
      <c r="F86" s="300"/>
      <c r="G86" s="300"/>
      <c r="H86" s="300"/>
      <c r="I86" s="1">
        <v>3</v>
      </c>
      <c r="J86" s="1">
        <v>4</v>
      </c>
      <c r="K86" s="1">
        <v>5</v>
      </c>
      <c r="L86" s="1">
        <v>6</v>
      </c>
      <c r="M86" s="1">
        <v>7</v>
      </c>
      <c r="N86" s="1">
        <v>8</v>
      </c>
      <c r="O86" s="1">
        <v>9</v>
      </c>
      <c r="P86" s="1">
        <v>10</v>
      </c>
      <c r="Q86" s="1">
        <v>11</v>
      </c>
    </row>
    <row r="87" spans="1:17" x14ac:dyDescent="0.2">
      <c r="B87" s="47">
        <v>2110</v>
      </c>
      <c r="C87" s="318" t="s">
        <v>361</v>
      </c>
      <c r="D87" s="319"/>
      <c r="E87" s="319"/>
      <c r="F87" s="319"/>
      <c r="G87" s="319"/>
      <c r="H87" s="320"/>
      <c r="I87" s="16">
        <f>H225</f>
        <v>20004.400000000001</v>
      </c>
      <c r="J87" s="16">
        <f>I225</f>
        <v>725.9</v>
      </c>
      <c r="K87" s="16">
        <f>I87+J87</f>
        <v>20730.3</v>
      </c>
      <c r="L87" s="16">
        <f>J225</f>
        <v>23265</v>
      </c>
      <c r="M87" s="16">
        <f>K225</f>
        <v>0</v>
      </c>
      <c r="N87" s="16">
        <f>L87+M87</f>
        <v>23265</v>
      </c>
      <c r="O87" s="16">
        <f>L225</f>
        <v>18612</v>
      </c>
      <c r="P87" s="16">
        <f>M225</f>
        <v>0</v>
      </c>
      <c r="Q87" s="34">
        <f>O87+P87</f>
        <v>18612</v>
      </c>
    </row>
    <row r="88" spans="1:17" ht="15.75" customHeight="1" x14ac:dyDescent="0.2">
      <c r="B88" s="47">
        <v>2120</v>
      </c>
      <c r="C88" s="318" t="s">
        <v>112</v>
      </c>
      <c r="D88" s="319"/>
      <c r="E88" s="319"/>
      <c r="F88" s="319"/>
      <c r="G88" s="319"/>
      <c r="H88" s="320"/>
      <c r="I88" s="136">
        <v>4349</v>
      </c>
      <c r="J88" s="136">
        <v>145.30000000000001</v>
      </c>
      <c r="K88" s="34">
        <f t="shared" ref="K88:K113" si="5">I88+J88</f>
        <v>4494.3</v>
      </c>
      <c r="L88" s="136">
        <v>5080.3</v>
      </c>
      <c r="M88" s="136"/>
      <c r="N88" s="34">
        <f t="shared" ref="N88:N113" si="6">L88+M88</f>
        <v>5080.3</v>
      </c>
      <c r="O88" s="136">
        <v>4094.6</v>
      </c>
      <c r="P88" s="136"/>
      <c r="Q88" s="34">
        <f t="shared" ref="Q88:Q113" si="7">O88+P88</f>
        <v>4094.6</v>
      </c>
    </row>
    <row r="89" spans="1:17" ht="15.75" customHeight="1" x14ac:dyDescent="0.2">
      <c r="B89" s="47">
        <v>2210</v>
      </c>
      <c r="C89" s="318" t="s">
        <v>113</v>
      </c>
      <c r="D89" s="319"/>
      <c r="E89" s="319"/>
      <c r="F89" s="319"/>
      <c r="G89" s="319"/>
      <c r="H89" s="320"/>
      <c r="I89" s="136">
        <v>595.29999999999995</v>
      </c>
      <c r="J89" s="136">
        <v>95.1</v>
      </c>
      <c r="K89" s="34">
        <f t="shared" si="5"/>
        <v>690.4</v>
      </c>
      <c r="L89" s="136">
        <v>640</v>
      </c>
      <c r="M89" s="136"/>
      <c r="N89" s="34">
        <f t="shared" si="6"/>
        <v>640</v>
      </c>
      <c r="O89" s="136">
        <v>512</v>
      </c>
      <c r="P89" s="136"/>
      <c r="Q89" s="34">
        <f t="shared" si="7"/>
        <v>512</v>
      </c>
    </row>
    <row r="90" spans="1:17" ht="15.75" customHeight="1" x14ac:dyDescent="0.2">
      <c r="B90" s="47">
        <v>2220</v>
      </c>
      <c r="C90" s="318" t="s">
        <v>114</v>
      </c>
      <c r="D90" s="319"/>
      <c r="E90" s="319"/>
      <c r="F90" s="319"/>
      <c r="G90" s="319"/>
      <c r="H90" s="320"/>
      <c r="I90" s="136"/>
      <c r="J90" s="136"/>
      <c r="K90" s="34">
        <f t="shared" si="5"/>
        <v>0</v>
      </c>
      <c r="L90" s="136"/>
      <c r="M90" s="136"/>
      <c r="N90" s="34">
        <f t="shared" si="6"/>
        <v>0</v>
      </c>
      <c r="O90" s="136"/>
      <c r="P90" s="136"/>
      <c r="Q90" s="34">
        <f t="shared" si="7"/>
        <v>0</v>
      </c>
    </row>
    <row r="91" spans="1:17" ht="15.75" customHeight="1" x14ac:dyDescent="0.2">
      <c r="B91" s="47">
        <v>2230</v>
      </c>
      <c r="C91" s="318" t="s">
        <v>115</v>
      </c>
      <c r="D91" s="319"/>
      <c r="E91" s="319"/>
      <c r="F91" s="319"/>
      <c r="G91" s="319"/>
      <c r="H91" s="320"/>
      <c r="I91" s="136"/>
      <c r="J91" s="136"/>
      <c r="K91" s="34">
        <f t="shared" si="5"/>
        <v>0</v>
      </c>
      <c r="L91" s="136"/>
      <c r="M91" s="136"/>
      <c r="N91" s="34">
        <f t="shared" si="6"/>
        <v>0</v>
      </c>
      <c r="O91" s="136"/>
      <c r="P91" s="136"/>
      <c r="Q91" s="34">
        <f t="shared" si="7"/>
        <v>0</v>
      </c>
    </row>
    <row r="92" spans="1:17" ht="15.75" customHeight="1" x14ac:dyDescent="0.2">
      <c r="B92" s="47">
        <v>2240</v>
      </c>
      <c r="C92" s="318" t="s">
        <v>116</v>
      </c>
      <c r="D92" s="319"/>
      <c r="E92" s="319"/>
      <c r="F92" s="319"/>
      <c r="G92" s="319"/>
      <c r="H92" s="320"/>
      <c r="I92" s="136">
        <v>431.1</v>
      </c>
      <c r="J92" s="136">
        <v>525</v>
      </c>
      <c r="K92" s="34">
        <f t="shared" si="5"/>
        <v>956.1</v>
      </c>
      <c r="L92" s="136">
        <v>400</v>
      </c>
      <c r="M92" s="136"/>
      <c r="N92" s="34">
        <f t="shared" si="6"/>
        <v>400</v>
      </c>
      <c r="O92" s="136">
        <v>320</v>
      </c>
      <c r="P92" s="136"/>
      <c r="Q92" s="34">
        <f t="shared" si="7"/>
        <v>320</v>
      </c>
    </row>
    <row r="93" spans="1:17" ht="15.75" customHeight="1" x14ac:dyDescent="0.2">
      <c r="B93" s="47">
        <v>2250</v>
      </c>
      <c r="C93" s="318" t="s">
        <v>117</v>
      </c>
      <c r="D93" s="319"/>
      <c r="E93" s="319"/>
      <c r="F93" s="319"/>
      <c r="G93" s="319"/>
      <c r="H93" s="320"/>
      <c r="I93" s="136">
        <v>83.6</v>
      </c>
      <c r="J93" s="136">
        <v>20.399999999999999</v>
      </c>
      <c r="K93" s="34">
        <f t="shared" si="5"/>
        <v>104</v>
      </c>
      <c r="L93" s="136">
        <v>120</v>
      </c>
      <c r="M93" s="136"/>
      <c r="N93" s="34">
        <f t="shared" si="6"/>
        <v>120</v>
      </c>
      <c r="O93" s="136">
        <v>50</v>
      </c>
      <c r="P93" s="136"/>
      <c r="Q93" s="34">
        <f t="shared" si="7"/>
        <v>50</v>
      </c>
    </row>
    <row r="94" spans="1:17" ht="15.75" customHeight="1" x14ac:dyDescent="0.2">
      <c r="B94" s="47">
        <v>2260</v>
      </c>
      <c r="C94" s="318" t="s">
        <v>118</v>
      </c>
      <c r="D94" s="319"/>
      <c r="E94" s="319"/>
      <c r="F94" s="319"/>
      <c r="G94" s="319"/>
      <c r="H94" s="320"/>
      <c r="I94" s="136"/>
      <c r="J94" s="136"/>
      <c r="K94" s="34">
        <f t="shared" si="5"/>
        <v>0</v>
      </c>
      <c r="L94" s="136"/>
      <c r="M94" s="136"/>
      <c r="N94" s="34">
        <f t="shared" si="6"/>
        <v>0</v>
      </c>
      <c r="O94" s="136"/>
      <c r="P94" s="136"/>
      <c r="Q94" s="34">
        <f t="shared" si="7"/>
        <v>0</v>
      </c>
    </row>
    <row r="95" spans="1:17" ht="15.75" customHeight="1" x14ac:dyDescent="0.2">
      <c r="B95" s="47">
        <v>2270</v>
      </c>
      <c r="C95" s="318" t="s">
        <v>119</v>
      </c>
      <c r="D95" s="319"/>
      <c r="E95" s="319"/>
      <c r="F95" s="319"/>
      <c r="G95" s="319"/>
      <c r="H95" s="320"/>
      <c r="I95" s="136">
        <v>1192.5999999999999</v>
      </c>
      <c r="J95" s="136"/>
      <c r="K95" s="34">
        <f t="shared" si="5"/>
        <v>1192.5999999999999</v>
      </c>
      <c r="L95" s="136">
        <v>1282</v>
      </c>
      <c r="M95" s="136"/>
      <c r="N95" s="34">
        <f t="shared" si="6"/>
        <v>1282</v>
      </c>
      <c r="O95" s="136">
        <v>1025.5999999999999</v>
      </c>
      <c r="P95" s="136"/>
      <c r="Q95" s="34">
        <f t="shared" si="7"/>
        <v>1025.5999999999999</v>
      </c>
    </row>
    <row r="96" spans="1:17" ht="27" customHeight="1" x14ac:dyDescent="0.2">
      <c r="B96" s="47">
        <v>2281</v>
      </c>
      <c r="C96" s="318" t="s">
        <v>120</v>
      </c>
      <c r="D96" s="319"/>
      <c r="E96" s="319"/>
      <c r="F96" s="319"/>
      <c r="G96" s="319"/>
      <c r="H96" s="320"/>
      <c r="I96" s="136"/>
      <c r="J96" s="136"/>
      <c r="K96" s="34">
        <f t="shared" si="5"/>
        <v>0</v>
      </c>
      <c r="L96" s="136"/>
      <c r="M96" s="136"/>
      <c r="N96" s="34">
        <f t="shared" si="6"/>
        <v>0</v>
      </c>
      <c r="O96" s="136"/>
      <c r="P96" s="136"/>
      <c r="Q96" s="34">
        <f t="shared" si="7"/>
        <v>0</v>
      </c>
    </row>
    <row r="97" spans="2:17" ht="27" customHeight="1" x14ac:dyDescent="0.2">
      <c r="B97" s="47">
        <v>2282</v>
      </c>
      <c r="C97" s="318" t="s">
        <v>121</v>
      </c>
      <c r="D97" s="319"/>
      <c r="E97" s="319"/>
      <c r="F97" s="319"/>
      <c r="G97" s="319"/>
      <c r="H97" s="320"/>
      <c r="I97" s="136">
        <v>1.9</v>
      </c>
      <c r="J97" s="136"/>
      <c r="K97" s="34">
        <f t="shared" si="5"/>
        <v>1.9</v>
      </c>
      <c r="L97" s="136">
        <v>4</v>
      </c>
      <c r="M97" s="136"/>
      <c r="N97" s="34">
        <f t="shared" si="6"/>
        <v>4</v>
      </c>
      <c r="O97" s="136">
        <v>3.2</v>
      </c>
      <c r="P97" s="136"/>
      <c r="Q97" s="34">
        <f t="shared" si="7"/>
        <v>3.2</v>
      </c>
    </row>
    <row r="98" spans="2:17" ht="15.75" customHeight="1" x14ac:dyDescent="0.2">
      <c r="B98" s="47">
        <v>2400</v>
      </c>
      <c r="C98" s="318" t="s">
        <v>141</v>
      </c>
      <c r="D98" s="319"/>
      <c r="E98" s="319"/>
      <c r="F98" s="319"/>
      <c r="G98" s="319"/>
      <c r="H98" s="320"/>
      <c r="I98" s="136"/>
      <c r="J98" s="136"/>
      <c r="K98" s="34">
        <f t="shared" si="5"/>
        <v>0</v>
      </c>
      <c r="L98" s="136"/>
      <c r="M98" s="136"/>
      <c r="N98" s="34">
        <f t="shared" si="6"/>
        <v>0</v>
      </c>
      <c r="O98" s="136"/>
      <c r="P98" s="136"/>
      <c r="Q98" s="34">
        <f t="shared" si="7"/>
        <v>0</v>
      </c>
    </row>
    <row r="99" spans="2:17" ht="15.75" customHeight="1" x14ac:dyDescent="0.2">
      <c r="B99" s="47">
        <v>2610</v>
      </c>
      <c r="C99" s="318" t="s">
        <v>142</v>
      </c>
      <c r="D99" s="319"/>
      <c r="E99" s="319"/>
      <c r="F99" s="319"/>
      <c r="G99" s="319"/>
      <c r="H99" s="320"/>
      <c r="I99" s="136"/>
      <c r="J99" s="136"/>
      <c r="K99" s="34">
        <f t="shared" si="5"/>
        <v>0</v>
      </c>
      <c r="L99" s="136"/>
      <c r="M99" s="136"/>
      <c r="N99" s="34">
        <f t="shared" si="6"/>
        <v>0</v>
      </c>
      <c r="O99" s="136"/>
      <c r="P99" s="136"/>
      <c r="Q99" s="34">
        <f t="shared" si="7"/>
        <v>0</v>
      </c>
    </row>
    <row r="100" spans="2:17" ht="15.75" customHeight="1" x14ac:dyDescent="0.2">
      <c r="B100" s="47">
        <v>2620</v>
      </c>
      <c r="C100" s="318" t="s">
        <v>143</v>
      </c>
      <c r="D100" s="319"/>
      <c r="E100" s="319"/>
      <c r="F100" s="319"/>
      <c r="G100" s="319"/>
      <c r="H100" s="320"/>
      <c r="I100" s="136"/>
      <c r="J100" s="136"/>
      <c r="K100" s="34">
        <f t="shared" si="5"/>
        <v>0</v>
      </c>
      <c r="L100" s="136"/>
      <c r="M100" s="136"/>
      <c r="N100" s="34">
        <f t="shared" si="6"/>
        <v>0</v>
      </c>
      <c r="O100" s="136"/>
      <c r="P100" s="136"/>
      <c r="Q100" s="34">
        <f t="shared" si="7"/>
        <v>0</v>
      </c>
    </row>
    <row r="101" spans="2:17" ht="15.75" customHeight="1" x14ac:dyDescent="0.2">
      <c r="B101" s="47">
        <v>2630</v>
      </c>
      <c r="C101" s="318" t="s">
        <v>144</v>
      </c>
      <c r="D101" s="319"/>
      <c r="E101" s="319"/>
      <c r="F101" s="319"/>
      <c r="G101" s="319"/>
      <c r="H101" s="320"/>
      <c r="I101" s="136"/>
      <c r="J101" s="136"/>
      <c r="K101" s="34">
        <f t="shared" si="5"/>
        <v>0</v>
      </c>
      <c r="L101" s="136"/>
      <c r="M101" s="136"/>
      <c r="N101" s="34">
        <f t="shared" si="6"/>
        <v>0</v>
      </c>
      <c r="O101" s="136"/>
      <c r="P101" s="136"/>
      <c r="Q101" s="34">
        <f t="shared" si="7"/>
        <v>0</v>
      </c>
    </row>
    <row r="102" spans="2:17" ht="15.75" customHeight="1" x14ac:dyDescent="0.2">
      <c r="B102" s="47">
        <v>2700</v>
      </c>
      <c r="C102" s="318" t="s">
        <v>145</v>
      </c>
      <c r="D102" s="319"/>
      <c r="E102" s="319"/>
      <c r="F102" s="319"/>
      <c r="G102" s="319"/>
      <c r="H102" s="320"/>
      <c r="I102" s="136"/>
      <c r="J102" s="136"/>
      <c r="K102" s="34">
        <f t="shared" si="5"/>
        <v>0</v>
      </c>
      <c r="L102" s="136"/>
      <c r="M102" s="136"/>
      <c r="N102" s="34">
        <f t="shared" si="6"/>
        <v>0</v>
      </c>
      <c r="O102" s="136"/>
      <c r="P102" s="136"/>
      <c r="Q102" s="34">
        <f t="shared" si="7"/>
        <v>0</v>
      </c>
    </row>
    <row r="103" spans="2:17" ht="15.75" customHeight="1" x14ac:dyDescent="0.2">
      <c r="B103" s="47">
        <v>2800</v>
      </c>
      <c r="C103" s="318" t="s">
        <v>122</v>
      </c>
      <c r="D103" s="319"/>
      <c r="E103" s="319"/>
      <c r="F103" s="319"/>
      <c r="G103" s="319"/>
      <c r="H103" s="320"/>
      <c r="I103" s="136">
        <v>6.3</v>
      </c>
      <c r="J103" s="136">
        <v>142.80000000000001</v>
      </c>
      <c r="K103" s="34">
        <f t="shared" si="5"/>
        <v>149.1</v>
      </c>
      <c r="L103" s="136"/>
      <c r="M103" s="136"/>
      <c r="N103" s="34">
        <f t="shared" si="6"/>
        <v>0</v>
      </c>
      <c r="O103" s="136">
        <v>10</v>
      </c>
      <c r="P103" s="136"/>
      <c r="Q103" s="34">
        <f t="shared" si="7"/>
        <v>10</v>
      </c>
    </row>
    <row r="104" spans="2:17" ht="15.75" customHeight="1" x14ac:dyDescent="0.2">
      <c r="B104" s="47">
        <v>3110</v>
      </c>
      <c r="C104" s="318" t="s">
        <v>123</v>
      </c>
      <c r="D104" s="319"/>
      <c r="E104" s="319"/>
      <c r="F104" s="319"/>
      <c r="G104" s="319"/>
      <c r="H104" s="320"/>
      <c r="I104" s="136"/>
      <c r="J104" s="136">
        <v>198.5</v>
      </c>
      <c r="K104" s="34">
        <f t="shared" si="5"/>
        <v>198.5</v>
      </c>
      <c r="L104" s="136">
        <v>2000</v>
      </c>
      <c r="M104" s="136"/>
      <c r="N104" s="34">
        <f t="shared" si="6"/>
        <v>2000</v>
      </c>
      <c r="O104" s="136"/>
      <c r="P104" s="136"/>
      <c r="Q104" s="34">
        <f t="shared" si="7"/>
        <v>0</v>
      </c>
    </row>
    <row r="105" spans="2:17" ht="15.75" customHeight="1" x14ac:dyDescent="0.2">
      <c r="B105" s="47">
        <v>3120</v>
      </c>
      <c r="C105" s="318" t="s">
        <v>124</v>
      </c>
      <c r="D105" s="319"/>
      <c r="E105" s="319"/>
      <c r="F105" s="319"/>
      <c r="G105" s="319"/>
      <c r="H105" s="320"/>
      <c r="I105" s="136"/>
      <c r="J105" s="136"/>
      <c r="K105" s="34">
        <f t="shared" si="5"/>
        <v>0</v>
      </c>
      <c r="L105" s="136"/>
      <c r="M105" s="136"/>
      <c r="N105" s="34">
        <f t="shared" si="6"/>
        <v>0</v>
      </c>
      <c r="O105" s="136"/>
      <c r="P105" s="136"/>
      <c r="Q105" s="34">
        <f t="shared" si="7"/>
        <v>0</v>
      </c>
    </row>
    <row r="106" spans="2:17" ht="15.75" customHeight="1" x14ac:dyDescent="0.2">
      <c r="B106" s="47">
        <v>3130</v>
      </c>
      <c r="C106" s="318" t="s">
        <v>125</v>
      </c>
      <c r="D106" s="319"/>
      <c r="E106" s="319"/>
      <c r="F106" s="319"/>
      <c r="G106" s="319"/>
      <c r="H106" s="320"/>
      <c r="I106" s="136"/>
      <c r="J106" s="136"/>
      <c r="K106" s="34">
        <f t="shared" si="5"/>
        <v>0</v>
      </c>
      <c r="L106" s="136"/>
      <c r="M106" s="136"/>
      <c r="N106" s="34">
        <f t="shared" si="6"/>
        <v>0</v>
      </c>
      <c r="O106" s="136"/>
      <c r="P106" s="136"/>
      <c r="Q106" s="34">
        <f t="shared" si="7"/>
        <v>0</v>
      </c>
    </row>
    <row r="107" spans="2:17" ht="15.75" customHeight="1" x14ac:dyDescent="0.2">
      <c r="B107" s="47">
        <v>3140</v>
      </c>
      <c r="C107" s="318" t="s">
        <v>126</v>
      </c>
      <c r="D107" s="319"/>
      <c r="E107" s="319"/>
      <c r="F107" s="319"/>
      <c r="G107" s="319"/>
      <c r="H107" s="320"/>
      <c r="I107" s="136"/>
      <c r="J107" s="136"/>
      <c r="K107" s="34">
        <f t="shared" si="5"/>
        <v>0</v>
      </c>
      <c r="L107" s="136"/>
      <c r="M107" s="136"/>
      <c r="N107" s="34">
        <f t="shared" si="6"/>
        <v>0</v>
      </c>
      <c r="O107" s="136"/>
      <c r="P107" s="136"/>
      <c r="Q107" s="34">
        <f t="shared" si="7"/>
        <v>0</v>
      </c>
    </row>
    <row r="108" spans="2:17" ht="15.75" customHeight="1" x14ac:dyDescent="0.2">
      <c r="B108" s="47">
        <v>3150</v>
      </c>
      <c r="C108" s="318" t="s">
        <v>127</v>
      </c>
      <c r="D108" s="319"/>
      <c r="E108" s="319"/>
      <c r="F108" s="319"/>
      <c r="G108" s="319"/>
      <c r="H108" s="320"/>
      <c r="I108" s="136"/>
      <c r="J108" s="136"/>
      <c r="K108" s="34">
        <f t="shared" si="5"/>
        <v>0</v>
      </c>
      <c r="L108" s="136"/>
      <c r="M108" s="136"/>
      <c r="N108" s="34">
        <f t="shared" si="6"/>
        <v>0</v>
      </c>
      <c r="O108" s="136"/>
      <c r="P108" s="136"/>
      <c r="Q108" s="34">
        <f t="shared" si="7"/>
        <v>0</v>
      </c>
    </row>
    <row r="109" spans="2:17" ht="15.75" customHeight="1" x14ac:dyDescent="0.2">
      <c r="B109" s="47">
        <v>3160</v>
      </c>
      <c r="C109" s="318" t="s">
        <v>128</v>
      </c>
      <c r="D109" s="319"/>
      <c r="E109" s="319"/>
      <c r="F109" s="319"/>
      <c r="G109" s="319"/>
      <c r="H109" s="320"/>
      <c r="I109" s="136"/>
      <c r="J109" s="136"/>
      <c r="K109" s="34">
        <f t="shared" si="5"/>
        <v>0</v>
      </c>
      <c r="L109" s="136"/>
      <c r="M109" s="136"/>
      <c r="N109" s="34">
        <f t="shared" si="6"/>
        <v>0</v>
      </c>
      <c r="O109" s="136"/>
      <c r="P109" s="136"/>
      <c r="Q109" s="34">
        <f t="shared" si="7"/>
        <v>0</v>
      </c>
    </row>
    <row r="110" spans="2:17" ht="15.75" customHeight="1" x14ac:dyDescent="0.2">
      <c r="B110" s="47">
        <v>3210</v>
      </c>
      <c r="C110" s="318" t="s">
        <v>130</v>
      </c>
      <c r="D110" s="319"/>
      <c r="E110" s="319"/>
      <c r="F110" s="319"/>
      <c r="G110" s="319"/>
      <c r="H110" s="320"/>
      <c r="I110" s="136"/>
      <c r="J110" s="136"/>
      <c r="K110" s="34">
        <f t="shared" si="5"/>
        <v>0</v>
      </c>
      <c r="L110" s="136"/>
      <c r="M110" s="136"/>
      <c r="N110" s="34">
        <f t="shared" si="6"/>
        <v>0</v>
      </c>
      <c r="O110" s="136"/>
      <c r="P110" s="136"/>
      <c r="Q110" s="34">
        <f t="shared" si="7"/>
        <v>0</v>
      </c>
    </row>
    <row r="111" spans="2:17" ht="15.75" customHeight="1" x14ac:dyDescent="0.2">
      <c r="B111" s="47">
        <v>3220</v>
      </c>
      <c r="C111" s="318" t="s">
        <v>131</v>
      </c>
      <c r="D111" s="319"/>
      <c r="E111" s="319"/>
      <c r="F111" s="319"/>
      <c r="G111" s="319"/>
      <c r="H111" s="320"/>
      <c r="I111" s="136"/>
      <c r="J111" s="136"/>
      <c r="K111" s="34">
        <f t="shared" si="5"/>
        <v>0</v>
      </c>
      <c r="L111" s="136"/>
      <c r="M111" s="136"/>
      <c r="N111" s="34">
        <f t="shared" si="6"/>
        <v>0</v>
      </c>
      <c r="O111" s="136"/>
      <c r="P111" s="136"/>
      <c r="Q111" s="34">
        <f t="shared" si="7"/>
        <v>0</v>
      </c>
    </row>
    <row r="112" spans="2:17" ht="15.75" customHeight="1" x14ac:dyDescent="0.2">
      <c r="B112" s="47">
        <v>3230</v>
      </c>
      <c r="C112" s="318" t="s">
        <v>132</v>
      </c>
      <c r="D112" s="319"/>
      <c r="E112" s="319"/>
      <c r="F112" s="319"/>
      <c r="G112" s="319"/>
      <c r="H112" s="320"/>
      <c r="I112" s="136"/>
      <c r="J112" s="136"/>
      <c r="K112" s="34">
        <f t="shared" si="5"/>
        <v>0</v>
      </c>
      <c r="L112" s="136"/>
      <c r="M112" s="136"/>
      <c r="N112" s="34">
        <f t="shared" si="6"/>
        <v>0</v>
      </c>
      <c r="O112" s="136"/>
      <c r="P112" s="136"/>
      <c r="Q112" s="34">
        <f t="shared" si="7"/>
        <v>0</v>
      </c>
    </row>
    <row r="113" spans="1:17" ht="15.75" customHeight="1" x14ac:dyDescent="0.2">
      <c r="B113" s="47">
        <v>3240</v>
      </c>
      <c r="C113" s="318" t="s">
        <v>133</v>
      </c>
      <c r="D113" s="319"/>
      <c r="E113" s="319"/>
      <c r="F113" s="319"/>
      <c r="G113" s="319"/>
      <c r="H113" s="320"/>
      <c r="I113" s="136"/>
      <c r="J113" s="136"/>
      <c r="K113" s="34">
        <f t="shared" si="5"/>
        <v>0</v>
      </c>
      <c r="L113" s="136"/>
      <c r="M113" s="136"/>
      <c r="N113" s="34">
        <f t="shared" si="6"/>
        <v>0</v>
      </c>
      <c r="O113" s="136"/>
      <c r="P113" s="136"/>
      <c r="Q113" s="34">
        <f t="shared" si="7"/>
        <v>0</v>
      </c>
    </row>
    <row r="114" spans="1:17" ht="30" customHeight="1" x14ac:dyDescent="0.2">
      <c r="B114" s="380" t="s">
        <v>8</v>
      </c>
      <c r="C114" s="380"/>
      <c r="D114" s="380"/>
      <c r="E114" s="380"/>
      <c r="F114" s="380"/>
      <c r="G114" s="380"/>
      <c r="H114" s="380"/>
      <c r="I114" s="17">
        <f>SUM(I87:I113)</f>
        <v>26664.2</v>
      </c>
      <c r="J114" s="17">
        <f>SUM(J87:J113)</f>
        <v>1853</v>
      </c>
      <c r="K114" s="17">
        <f>I114+J114</f>
        <v>28517.200000000001</v>
      </c>
      <c r="L114" s="17">
        <f>SUM(L87:L113)</f>
        <v>32791.300000000003</v>
      </c>
      <c r="M114" s="17">
        <f>SUM(M87:M113)</f>
        <v>0</v>
      </c>
      <c r="N114" s="17">
        <f>L114+M114</f>
        <v>32791.300000000003</v>
      </c>
      <c r="O114" s="17">
        <f>SUM(O87:O113)</f>
        <v>24627.4</v>
      </c>
      <c r="P114" s="17">
        <f>SUM(P87:P113)</f>
        <v>0</v>
      </c>
      <c r="Q114" s="17">
        <f>O114+P114</f>
        <v>24627.4</v>
      </c>
    </row>
    <row r="115" spans="1:17" x14ac:dyDescent="0.2">
      <c r="B115" s="48"/>
      <c r="C115" s="48"/>
      <c r="D115" s="48"/>
      <c r="E115" s="48"/>
      <c r="F115" s="48"/>
      <c r="G115" s="48"/>
      <c r="H115" s="48"/>
      <c r="I115" s="37"/>
      <c r="J115" s="37"/>
      <c r="K115" s="37"/>
      <c r="L115" s="37"/>
      <c r="M115" s="37"/>
      <c r="N115" s="37"/>
      <c r="O115" s="37"/>
      <c r="P115" s="37"/>
      <c r="Q115" s="37"/>
    </row>
    <row r="116" spans="1:17" x14ac:dyDescent="0.2">
      <c r="A116" s="21" t="s">
        <v>134</v>
      </c>
      <c r="B116" s="355" t="s">
        <v>419</v>
      </c>
      <c r="C116" s="355"/>
      <c r="D116" s="355"/>
      <c r="E116" s="355"/>
      <c r="F116" s="355"/>
      <c r="G116" s="355"/>
      <c r="H116" s="355"/>
      <c r="I116" s="355"/>
      <c r="J116" s="355"/>
      <c r="K116" s="355"/>
      <c r="L116" s="355"/>
      <c r="M116" s="355"/>
      <c r="N116" s="355"/>
      <c r="O116" s="355"/>
      <c r="P116" s="355"/>
      <c r="Q116" s="355"/>
    </row>
    <row r="117" spans="1:17" s="25" customFormat="1" ht="12.75" x14ac:dyDescent="0.2">
      <c r="Q117" s="26" t="s">
        <v>81</v>
      </c>
    </row>
    <row r="118" spans="1:17" ht="15.75" customHeight="1" x14ac:dyDescent="0.2">
      <c r="A118" s="49"/>
      <c r="B118" s="300" t="s">
        <v>22</v>
      </c>
      <c r="C118" s="300" t="s">
        <v>4</v>
      </c>
      <c r="D118" s="300"/>
      <c r="E118" s="300"/>
      <c r="F118" s="300"/>
      <c r="G118" s="300"/>
      <c r="H118" s="300"/>
      <c r="I118" s="304" t="s">
        <v>420</v>
      </c>
      <c r="J118" s="323"/>
      <c r="K118" s="305"/>
      <c r="L118" s="300" t="s">
        <v>416</v>
      </c>
      <c r="M118" s="300"/>
      <c r="N118" s="300"/>
      <c r="O118" s="300" t="s">
        <v>391</v>
      </c>
      <c r="P118" s="300"/>
      <c r="Q118" s="300"/>
    </row>
    <row r="119" spans="1:17" ht="25.5" x14ac:dyDescent="0.2">
      <c r="A119" s="49"/>
      <c r="B119" s="300"/>
      <c r="C119" s="300"/>
      <c r="D119" s="300"/>
      <c r="E119" s="300"/>
      <c r="F119" s="300"/>
      <c r="G119" s="300"/>
      <c r="H119" s="300"/>
      <c r="I119" s="27" t="s">
        <v>12</v>
      </c>
      <c r="J119" s="27" t="s">
        <v>13</v>
      </c>
      <c r="K119" s="27" t="s">
        <v>14</v>
      </c>
      <c r="L119" s="27" t="s">
        <v>12</v>
      </c>
      <c r="M119" s="27" t="s">
        <v>13</v>
      </c>
      <c r="N119" s="27" t="s">
        <v>15</v>
      </c>
      <c r="O119" s="27" t="s">
        <v>12</v>
      </c>
      <c r="P119" s="27" t="s">
        <v>13</v>
      </c>
      <c r="Q119" s="27" t="s">
        <v>16</v>
      </c>
    </row>
    <row r="120" spans="1:17" x14ac:dyDescent="0.2">
      <c r="A120" s="49"/>
      <c r="B120" s="1">
        <v>1</v>
      </c>
      <c r="C120" s="300">
        <v>2</v>
      </c>
      <c r="D120" s="300"/>
      <c r="E120" s="300"/>
      <c r="F120" s="300"/>
      <c r="G120" s="300"/>
      <c r="H120" s="300"/>
      <c r="I120" s="1">
        <v>3</v>
      </c>
      <c r="J120" s="1">
        <v>4</v>
      </c>
      <c r="K120" s="1">
        <v>5</v>
      </c>
      <c r="L120" s="1">
        <v>6</v>
      </c>
      <c r="M120" s="1">
        <v>7</v>
      </c>
      <c r="N120" s="1">
        <v>8</v>
      </c>
      <c r="O120" s="1">
        <v>9</v>
      </c>
      <c r="P120" s="1">
        <v>10</v>
      </c>
      <c r="Q120" s="1">
        <v>11</v>
      </c>
    </row>
    <row r="121" spans="1:17" ht="30" customHeight="1" x14ac:dyDescent="0.2">
      <c r="A121" s="49"/>
      <c r="B121" s="380" t="s">
        <v>8</v>
      </c>
      <c r="C121" s="380"/>
      <c r="D121" s="380"/>
      <c r="E121" s="380"/>
      <c r="F121" s="380"/>
      <c r="G121" s="380"/>
      <c r="H121" s="380"/>
      <c r="I121" s="17">
        <v>0</v>
      </c>
      <c r="J121" s="17">
        <v>0</v>
      </c>
      <c r="K121" s="17">
        <f>I121+J121</f>
        <v>0</v>
      </c>
      <c r="L121" s="17">
        <v>0</v>
      </c>
      <c r="M121" s="17">
        <v>0</v>
      </c>
      <c r="N121" s="17">
        <f>L121+M121</f>
        <v>0</v>
      </c>
      <c r="O121" s="17">
        <v>0</v>
      </c>
      <c r="P121" s="17">
        <v>0</v>
      </c>
      <c r="Q121" s="17">
        <f>O121+P121</f>
        <v>0</v>
      </c>
    </row>
    <row r="122" spans="1:17" x14ac:dyDescent="0.2">
      <c r="A122" s="49"/>
      <c r="B122" s="48"/>
      <c r="C122" s="48"/>
      <c r="D122" s="48"/>
      <c r="E122" s="48"/>
      <c r="F122" s="48"/>
      <c r="G122" s="48"/>
      <c r="H122" s="48"/>
      <c r="I122" s="37"/>
      <c r="J122" s="37"/>
      <c r="K122" s="37"/>
      <c r="L122" s="37"/>
      <c r="M122" s="37"/>
      <c r="N122" s="37"/>
      <c r="O122" s="37"/>
      <c r="P122" s="37"/>
      <c r="Q122" s="37"/>
    </row>
    <row r="123" spans="1:17" x14ac:dyDescent="0.2">
      <c r="A123" s="21" t="s">
        <v>135</v>
      </c>
      <c r="B123" s="355" t="s">
        <v>421</v>
      </c>
      <c r="C123" s="355"/>
      <c r="D123" s="355"/>
      <c r="E123" s="355"/>
      <c r="F123" s="355"/>
      <c r="G123" s="355"/>
      <c r="H123" s="355"/>
      <c r="I123" s="355"/>
      <c r="J123" s="355"/>
      <c r="K123" s="355"/>
      <c r="L123" s="355"/>
      <c r="M123" s="355"/>
      <c r="N123" s="355"/>
      <c r="O123" s="355"/>
      <c r="P123" s="355"/>
      <c r="Q123" s="355"/>
    </row>
    <row r="124" spans="1:17" s="25" customFormat="1" ht="12.75" x14ac:dyDescent="0.2">
      <c r="Q124" s="26" t="s">
        <v>81</v>
      </c>
    </row>
    <row r="125" spans="1:17" ht="16.5" customHeight="1" x14ac:dyDescent="0.2">
      <c r="B125" s="300" t="s">
        <v>21</v>
      </c>
      <c r="C125" s="300" t="s">
        <v>4</v>
      </c>
      <c r="D125" s="300"/>
      <c r="E125" s="300"/>
      <c r="F125" s="300"/>
      <c r="G125" s="300"/>
      <c r="H125" s="300"/>
      <c r="I125" s="300"/>
      <c r="J125" s="300"/>
      <c r="K125" s="300"/>
      <c r="L125" s="300" t="s">
        <v>374</v>
      </c>
      <c r="M125" s="300"/>
      <c r="N125" s="300"/>
      <c r="O125" s="300" t="s">
        <v>392</v>
      </c>
      <c r="P125" s="300"/>
      <c r="Q125" s="300"/>
    </row>
    <row r="126" spans="1:17" ht="25.5" x14ac:dyDescent="0.2">
      <c r="B126" s="300"/>
      <c r="C126" s="300"/>
      <c r="D126" s="300"/>
      <c r="E126" s="300"/>
      <c r="F126" s="300"/>
      <c r="G126" s="300"/>
      <c r="H126" s="300"/>
      <c r="I126" s="300"/>
      <c r="J126" s="300"/>
      <c r="K126" s="300"/>
      <c r="L126" s="27" t="s">
        <v>12</v>
      </c>
      <c r="M126" s="27" t="s">
        <v>13</v>
      </c>
      <c r="N126" s="27" t="s">
        <v>14</v>
      </c>
      <c r="O126" s="27" t="s">
        <v>12</v>
      </c>
      <c r="P126" s="27" t="s">
        <v>13</v>
      </c>
      <c r="Q126" s="27" t="s">
        <v>15</v>
      </c>
    </row>
    <row r="127" spans="1:17" x14ac:dyDescent="0.2">
      <c r="B127" s="1">
        <v>1</v>
      </c>
      <c r="C127" s="300">
        <v>2</v>
      </c>
      <c r="D127" s="300"/>
      <c r="E127" s="300"/>
      <c r="F127" s="300"/>
      <c r="G127" s="300"/>
      <c r="H127" s="300"/>
      <c r="I127" s="300"/>
      <c r="J127" s="300"/>
      <c r="K127" s="300"/>
      <c r="L127" s="1">
        <v>3</v>
      </c>
      <c r="M127" s="1">
        <v>4</v>
      </c>
      <c r="N127" s="1">
        <v>5</v>
      </c>
      <c r="O127" s="1">
        <v>6</v>
      </c>
      <c r="P127" s="1">
        <v>7</v>
      </c>
      <c r="Q127" s="1">
        <v>8</v>
      </c>
    </row>
    <row r="128" spans="1:17" x14ac:dyDescent="0.2">
      <c r="B128" s="47">
        <v>2110</v>
      </c>
      <c r="C128" s="318" t="s">
        <v>361</v>
      </c>
      <c r="D128" s="319"/>
      <c r="E128" s="319"/>
      <c r="F128" s="319"/>
      <c r="G128" s="319"/>
      <c r="H128" s="319"/>
      <c r="I128" s="319"/>
      <c r="J128" s="319"/>
      <c r="K128" s="320"/>
      <c r="L128" s="16">
        <f>N225</f>
        <v>0</v>
      </c>
      <c r="M128" s="16">
        <f>O225</f>
        <v>0</v>
      </c>
      <c r="N128" s="16">
        <f>L128+M128</f>
        <v>0</v>
      </c>
      <c r="O128" s="16">
        <f>P225</f>
        <v>0</v>
      </c>
      <c r="P128" s="16">
        <f>Q225</f>
        <v>0</v>
      </c>
      <c r="Q128" s="16">
        <f>O128+P128</f>
        <v>0</v>
      </c>
    </row>
    <row r="129" spans="2:17" x14ac:dyDescent="0.2">
      <c r="B129" s="47">
        <v>2120</v>
      </c>
      <c r="C129" s="318" t="s">
        <v>112</v>
      </c>
      <c r="D129" s="319"/>
      <c r="E129" s="319"/>
      <c r="F129" s="319"/>
      <c r="G129" s="319"/>
      <c r="H129" s="319"/>
      <c r="I129" s="319"/>
      <c r="J129" s="319"/>
      <c r="K129" s="320"/>
      <c r="L129" s="136"/>
      <c r="M129" s="136"/>
      <c r="N129" s="34">
        <f t="shared" ref="N129:N154" si="8">L129+M129</f>
        <v>0</v>
      </c>
      <c r="O129" s="136"/>
      <c r="P129" s="136"/>
      <c r="Q129" s="34">
        <f t="shared" ref="Q129:Q154" si="9">O129+P129</f>
        <v>0</v>
      </c>
    </row>
    <row r="130" spans="2:17" x14ac:dyDescent="0.2">
      <c r="B130" s="47">
        <v>2210</v>
      </c>
      <c r="C130" s="318" t="s">
        <v>113</v>
      </c>
      <c r="D130" s="319"/>
      <c r="E130" s="319"/>
      <c r="F130" s="319"/>
      <c r="G130" s="319"/>
      <c r="H130" s="319"/>
      <c r="I130" s="319"/>
      <c r="J130" s="319"/>
      <c r="K130" s="320"/>
      <c r="L130" s="136"/>
      <c r="M130" s="136"/>
      <c r="N130" s="34">
        <f t="shared" si="8"/>
        <v>0</v>
      </c>
      <c r="O130" s="136"/>
      <c r="P130" s="136"/>
      <c r="Q130" s="34">
        <f t="shared" si="9"/>
        <v>0</v>
      </c>
    </row>
    <row r="131" spans="2:17" x14ac:dyDescent="0.2">
      <c r="B131" s="47">
        <v>2220</v>
      </c>
      <c r="C131" s="318" t="s">
        <v>114</v>
      </c>
      <c r="D131" s="319"/>
      <c r="E131" s="319"/>
      <c r="F131" s="319"/>
      <c r="G131" s="319"/>
      <c r="H131" s="319"/>
      <c r="I131" s="319"/>
      <c r="J131" s="319"/>
      <c r="K131" s="320"/>
      <c r="L131" s="136"/>
      <c r="M131" s="136"/>
      <c r="N131" s="34">
        <f t="shared" si="8"/>
        <v>0</v>
      </c>
      <c r="O131" s="136"/>
      <c r="P131" s="136"/>
      <c r="Q131" s="34">
        <f t="shared" si="9"/>
        <v>0</v>
      </c>
    </row>
    <row r="132" spans="2:17" x14ac:dyDescent="0.2">
      <c r="B132" s="47">
        <v>2230</v>
      </c>
      <c r="C132" s="318" t="s">
        <v>115</v>
      </c>
      <c r="D132" s="319"/>
      <c r="E132" s="319"/>
      <c r="F132" s="319"/>
      <c r="G132" s="319"/>
      <c r="H132" s="319"/>
      <c r="I132" s="319"/>
      <c r="J132" s="319"/>
      <c r="K132" s="320"/>
      <c r="L132" s="136"/>
      <c r="M132" s="136"/>
      <c r="N132" s="34">
        <f t="shared" si="8"/>
        <v>0</v>
      </c>
      <c r="O132" s="136"/>
      <c r="P132" s="136"/>
      <c r="Q132" s="34">
        <f t="shared" si="9"/>
        <v>0</v>
      </c>
    </row>
    <row r="133" spans="2:17" x14ac:dyDescent="0.2">
      <c r="B133" s="47">
        <v>2240</v>
      </c>
      <c r="C133" s="318" t="s">
        <v>116</v>
      </c>
      <c r="D133" s="319"/>
      <c r="E133" s="319"/>
      <c r="F133" s="319"/>
      <c r="G133" s="319"/>
      <c r="H133" s="319"/>
      <c r="I133" s="319"/>
      <c r="J133" s="319"/>
      <c r="K133" s="320"/>
      <c r="L133" s="136"/>
      <c r="M133" s="136"/>
      <c r="N133" s="34">
        <f t="shared" si="8"/>
        <v>0</v>
      </c>
      <c r="O133" s="136"/>
      <c r="P133" s="136"/>
      <c r="Q133" s="34">
        <f t="shared" si="9"/>
        <v>0</v>
      </c>
    </row>
    <row r="134" spans="2:17" x14ac:dyDescent="0.2">
      <c r="B134" s="47">
        <v>2250</v>
      </c>
      <c r="C134" s="318" t="s">
        <v>117</v>
      </c>
      <c r="D134" s="319"/>
      <c r="E134" s="319"/>
      <c r="F134" s="319"/>
      <c r="G134" s="319"/>
      <c r="H134" s="319"/>
      <c r="I134" s="319"/>
      <c r="J134" s="319"/>
      <c r="K134" s="320"/>
      <c r="L134" s="136"/>
      <c r="M134" s="136"/>
      <c r="N134" s="34">
        <f t="shared" si="8"/>
        <v>0</v>
      </c>
      <c r="O134" s="136"/>
      <c r="P134" s="136"/>
      <c r="Q134" s="34">
        <f t="shared" si="9"/>
        <v>0</v>
      </c>
    </row>
    <row r="135" spans="2:17" x14ac:dyDescent="0.2">
      <c r="B135" s="47">
        <v>2260</v>
      </c>
      <c r="C135" s="318" t="s">
        <v>118</v>
      </c>
      <c r="D135" s="319"/>
      <c r="E135" s="319"/>
      <c r="F135" s="319"/>
      <c r="G135" s="319"/>
      <c r="H135" s="319"/>
      <c r="I135" s="319"/>
      <c r="J135" s="319"/>
      <c r="K135" s="320"/>
      <c r="L135" s="136"/>
      <c r="M135" s="136"/>
      <c r="N135" s="34">
        <f t="shared" si="8"/>
        <v>0</v>
      </c>
      <c r="O135" s="136"/>
      <c r="P135" s="136"/>
      <c r="Q135" s="34">
        <f t="shared" si="9"/>
        <v>0</v>
      </c>
    </row>
    <row r="136" spans="2:17" x14ac:dyDescent="0.2">
      <c r="B136" s="47">
        <v>2270</v>
      </c>
      <c r="C136" s="318" t="s">
        <v>119</v>
      </c>
      <c r="D136" s="319"/>
      <c r="E136" s="319"/>
      <c r="F136" s="319"/>
      <c r="G136" s="319"/>
      <c r="H136" s="319"/>
      <c r="I136" s="319"/>
      <c r="J136" s="319"/>
      <c r="K136" s="320"/>
      <c r="L136" s="136"/>
      <c r="M136" s="136"/>
      <c r="N136" s="34">
        <f t="shared" si="8"/>
        <v>0</v>
      </c>
      <c r="O136" s="136"/>
      <c r="P136" s="136"/>
      <c r="Q136" s="34">
        <f t="shared" si="9"/>
        <v>0</v>
      </c>
    </row>
    <row r="137" spans="2:17" x14ac:dyDescent="0.2">
      <c r="B137" s="47">
        <v>2281</v>
      </c>
      <c r="C137" s="318" t="s">
        <v>120</v>
      </c>
      <c r="D137" s="319"/>
      <c r="E137" s="319"/>
      <c r="F137" s="319"/>
      <c r="G137" s="319"/>
      <c r="H137" s="319"/>
      <c r="I137" s="319"/>
      <c r="J137" s="319"/>
      <c r="K137" s="320"/>
      <c r="L137" s="136"/>
      <c r="M137" s="136"/>
      <c r="N137" s="34">
        <f t="shared" si="8"/>
        <v>0</v>
      </c>
      <c r="O137" s="136"/>
      <c r="P137" s="136"/>
      <c r="Q137" s="34">
        <f t="shared" si="9"/>
        <v>0</v>
      </c>
    </row>
    <row r="138" spans="2:17" x14ac:dyDescent="0.2">
      <c r="B138" s="47">
        <v>2282</v>
      </c>
      <c r="C138" s="318" t="s">
        <v>121</v>
      </c>
      <c r="D138" s="319"/>
      <c r="E138" s="319"/>
      <c r="F138" s="319"/>
      <c r="G138" s="319"/>
      <c r="H138" s="319"/>
      <c r="I138" s="319"/>
      <c r="J138" s="319"/>
      <c r="K138" s="320"/>
      <c r="L138" s="136"/>
      <c r="M138" s="136"/>
      <c r="N138" s="34">
        <f t="shared" si="8"/>
        <v>0</v>
      </c>
      <c r="O138" s="136"/>
      <c r="P138" s="136"/>
      <c r="Q138" s="34">
        <f t="shared" si="9"/>
        <v>0</v>
      </c>
    </row>
    <row r="139" spans="2:17" x14ac:dyDescent="0.2">
      <c r="B139" s="47">
        <v>2400</v>
      </c>
      <c r="C139" s="318" t="s">
        <v>141</v>
      </c>
      <c r="D139" s="319"/>
      <c r="E139" s="319"/>
      <c r="F139" s="319"/>
      <c r="G139" s="319"/>
      <c r="H139" s="319"/>
      <c r="I139" s="319"/>
      <c r="J139" s="319"/>
      <c r="K139" s="320"/>
      <c r="L139" s="136"/>
      <c r="M139" s="136"/>
      <c r="N139" s="34">
        <f t="shared" si="8"/>
        <v>0</v>
      </c>
      <c r="O139" s="136"/>
      <c r="P139" s="136"/>
      <c r="Q139" s="34">
        <f t="shared" si="9"/>
        <v>0</v>
      </c>
    </row>
    <row r="140" spans="2:17" x14ac:dyDescent="0.2">
      <c r="B140" s="47">
        <v>2610</v>
      </c>
      <c r="C140" s="318" t="s">
        <v>142</v>
      </c>
      <c r="D140" s="319"/>
      <c r="E140" s="319"/>
      <c r="F140" s="319"/>
      <c r="G140" s="319"/>
      <c r="H140" s="319"/>
      <c r="I140" s="319"/>
      <c r="J140" s="319"/>
      <c r="K140" s="320"/>
      <c r="L140" s="136"/>
      <c r="M140" s="136"/>
      <c r="N140" s="34">
        <f t="shared" si="8"/>
        <v>0</v>
      </c>
      <c r="O140" s="136"/>
      <c r="P140" s="136"/>
      <c r="Q140" s="34">
        <f t="shared" si="9"/>
        <v>0</v>
      </c>
    </row>
    <row r="141" spans="2:17" x14ac:dyDescent="0.2">
      <c r="B141" s="47">
        <v>2620</v>
      </c>
      <c r="C141" s="318" t="s">
        <v>143</v>
      </c>
      <c r="D141" s="319"/>
      <c r="E141" s="319"/>
      <c r="F141" s="319"/>
      <c r="G141" s="319"/>
      <c r="H141" s="319"/>
      <c r="I141" s="319"/>
      <c r="J141" s="319"/>
      <c r="K141" s="320"/>
      <c r="L141" s="136"/>
      <c r="M141" s="136"/>
      <c r="N141" s="34">
        <f t="shared" si="8"/>
        <v>0</v>
      </c>
      <c r="O141" s="136"/>
      <c r="P141" s="136"/>
      <c r="Q141" s="34">
        <f t="shared" si="9"/>
        <v>0</v>
      </c>
    </row>
    <row r="142" spans="2:17" x14ac:dyDescent="0.2">
      <c r="B142" s="47">
        <v>2630</v>
      </c>
      <c r="C142" s="318" t="s">
        <v>144</v>
      </c>
      <c r="D142" s="319"/>
      <c r="E142" s="319"/>
      <c r="F142" s="319"/>
      <c r="G142" s="319"/>
      <c r="H142" s="319"/>
      <c r="I142" s="319"/>
      <c r="J142" s="319"/>
      <c r="K142" s="320"/>
      <c r="L142" s="136"/>
      <c r="M142" s="136"/>
      <c r="N142" s="34">
        <f t="shared" si="8"/>
        <v>0</v>
      </c>
      <c r="O142" s="136"/>
      <c r="P142" s="136"/>
      <c r="Q142" s="34">
        <f t="shared" si="9"/>
        <v>0</v>
      </c>
    </row>
    <row r="143" spans="2:17" x14ac:dyDescent="0.2">
      <c r="B143" s="47">
        <v>2700</v>
      </c>
      <c r="C143" s="318" t="s">
        <v>145</v>
      </c>
      <c r="D143" s="319"/>
      <c r="E143" s="319"/>
      <c r="F143" s="319"/>
      <c r="G143" s="319"/>
      <c r="H143" s="319"/>
      <c r="I143" s="319"/>
      <c r="J143" s="319"/>
      <c r="K143" s="320"/>
      <c r="L143" s="136"/>
      <c r="M143" s="136"/>
      <c r="N143" s="34">
        <f t="shared" si="8"/>
        <v>0</v>
      </c>
      <c r="O143" s="136"/>
      <c r="P143" s="136"/>
      <c r="Q143" s="34">
        <f t="shared" si="9"/>
        <v>0</v>
      </c>
    </row>
    <row r="144" spans="2:17" x14ac:dyDescent="0.2">
      <c r="B144" s="47">
        <v>2800</v>
      </c>
      <c r="C144" s="318" t="s">
        <v>122</v>
      </c>
      <c r="D144" s="319"/>
      <c r="E144" s="319"/>
      <c r="F144" s="319"/>
      <c r="G144" s="319"/>
      <c r="H144" s="319"/>
      <c r="I144" s="319"/>
      <c r="J144" s="319"/>
      <c r="K144" s="320"/>
      <c r="L144" s="136"/>
      <c r="M144" s="136"/>
      <c r="N144" s="34">
        <f t="shared" si="8"/>
        <v>0</v>
      </c>
      <c r="O144" s="136"/>
      <c r="P144" s="136"/>
      <c r="Q144" s="34">
        <f t="shared" si="9"/>
        <v>0</v>
      </c>
    </row>
    <row r="145" spans="1:17" x14ac:dyDescent="0.2">
      <c r="B145" s="47">
        <v>3110</v>
      </c>
      <c r="C145" s="318" t="s">
        <v>123</v>
      </c>
      <c r="D145" s="319"/>
      <c r="E145" s="319"/>
      <c r="F145" s="319"/>
      <c r="G145" s="319"/>
      <c r="H145" s="319"/>
      <c r="I145" s="319"/>
      <c r="J145" s="319"/>
      <c r="K145" s="320"/>
      <c r="L145" s="136"/>
      <c r="M145" s="136"/>
      <c r="N145" s="34">
        <f t="shared" si="8"/>
        <v>0</v>
      </c>
      <c r="O145" s="136"/>
      <c r="P145" s="136"/>
      <c r="Q145" s="34">
        <f t="shared" si="9"/>
        <v>0</v>
      </c>
    </row>
    <row r="146" spans="1:17" x14ac:dyDescent="0.2">
      <c r="B146" s="47">
        <v>3120</v>
      </c>
      <c r="C146" s="318" t="s">
        <v>124</v>
      </c>
      <c r="D146" s="319"/>
      <c r="E146" s="319"/>
      <c r="F146" s="319"/>
      <c r="G146" s="319"/>
      <c r="H146" s="319"/>
      <c r="I146" s="319"/>
      <c r="J146" s="319"/>
      <c r="K146" s="320"/>
      <c r="L146" s="136"/>
      <c r="M146" s="136"/>
      <c r="N146" s="34">
        <f t="shared" si="8"/>
        <v>0</v>
      </c>
      <c r="O146" s="136"/>
      <c r="P146" s="136"/>
      <c r="Q146" s="34">
        <f t="shared" si="9"/>
        <v>0</v>
      </c>
    </row>
    <row r="147" spans="1:17" x14ac:dyDescent="0.2">
      <c r="B147" s="47">
        <v>3130</v>
      </c>
      <c r="C147" s="318" t="s">
        <v>125</v>
      </c>
      <c r="D147" s="319"/>
      <c r="E147" s="319"/>
      <c r="F147" s="319"/>
      <c r="G147" s="319"/>
      <c r="H147" s="319"/>
      <c r="I147" s="319"/>
      <c r="J147" s="319"/>
      <c r="K147" s="320"/>
      <c r="L147" s="136"/>
      <c r="M147" s="136"/>
      <c r="N147" s="34">
        <f t="shared" si="8"/>
        <v>0</v>
      </c>
      <c r="O147" s="136"/>
      <c r="P147" s="136"/>
      <c r="Q147" s="34">
        <f t="shared" si="9"/>
        <v>0</v>
      </c>
    </row>
    <row r="148" spans="1:17" x14ac:dyDescent="0.2">
      <c r="B148" s="47">
        <v>3140</v>
      </c>
      <c r="C148" s="318" t="s">
        <v>126</v>
      </c>
      <c r="D148" s="319"/>
      <c r="E148" s="319"/>
      <c r="F148" s="319"/>
      <c r="G148" s="319"/>
      <c r="H148" s="319"/>
      <c r="I148" s="319"/>
      <c r="J148" s="319"/>
      <c r="K148" s="320"/>
      <c r="L148" s="136"/>
      <c r="M148" s="136"/>
      <c r="N148" s="34">
        <f t="shared" si="8"/>
        <v>0</v>
      </c>
      <c r="O148" s="136"/>
      <c r="P148" s="136"/>
      <c r="Q148" s="34">
        <f t="shared" si="9"/>
        <v>0</v>
      </c>
    </row>
    <row r="149" spans="1:17" x14ac:dyDescent="0.2">
      <c r="B149" s="47">
        <v>3150</v>
      </c>
      <c r="C149" s="318" t="s">
        <v>127</v>
      </c>
      <c r="D149" s="319"/>
      <c r="E149" s="319"/>
      <c r="F149" s="319"/>
      <c r="G149" s="319"/>
      <c r="H149" s="319"/>
      <c r="I149" s="319"/>
      <c r="J149" s="319"/>
      <c r="K149" s="320"/>
      <c r="L149" s="136"/>
      <c r="M149" s="136"/>
      <c r="N149" s="34">
        <f t="shared" si="8"/>
        <v>0</v>
      </c>
      <c r="O149" s="136"/>
      <c r="P149" s="136"/>
      <c r="Q149" s="34">
        <f t="shared" si="9"/>
        <v>0</v>
      </c>
    </row>
    <row r="150" spans="1:17" x14ac:dyDescent="0.2">
      <c r="B150" s="47">
        <v>3160</v>
      </c>
      <c r="C150" s="318" t="s">
        <v>128</v>
      </c>
      <c r="D150" s="319"/>
      <c r="E150" s="319"/>
      <c r="F150" s="319"/>
      <c r="G150" s="319"/>
      <c r="H150" s="319"/>
      <c r="I150" s="319"/>
      <c r="J150" s="319"/>
      <c r="K150" s="320"/>
      <c r="L150" s="136"/>
      <c r="M150" s="136"/>
      <c r="N150" s="34">
        <f t="shared" si="8"/>
        <v>0</v>
      </c>
      <c r="O150" s="136"/>
      <c r="P150" s="136"/>
      <c r="Q150" s="34">
        <f t="shared" si="9"/>
        <v>0</v>
      </c>
    </row>
    <row r="151" spans="1:17" x14ac:dyDescent="0.2">
      <c r="B151" s="47">
        <v>3210</v>
      </c>
      <c r="C151" s="318" t="s">
        <v>130</v>
      </c>
      <c r="D151" s="319"/>
      <c r="E151" s="319"/>
      <c r="F151" s="319"/>
      <c r="G151" s="319"/>
      <c r="H151" s="319"/>
      <c r="I151" s="319"/>
      <c r="J151" s="319"/>
      <c r="K151" s="320"/>
      <c r="L151" s="136"/>
      <c r="M151" s="136"/>
      <c r="N151" s="34">
        <f t="shared" si="8"/>
        <v>0</v>
      </c>
      <c r="O151" s="136"/>
      <c r="P151" s="136"/>
      <c r="Q151" s="34">
        <f t="shared" si="9"/>
        <v>0</v>
      </c>
    </row>
    <row r="152" spans="1:17" x14ac:dyDescent="0.2">
      <c r="B152" s="47">
        <v>3220</v>
      </c>
      <c r="C152" s="318" t="s">
        <v>131</v>
      </c>
      <c r="D152" s="319"/>
      <c r="E152" s="319"/>
      <c r="F152" s="319"/>
      <c r="G152" s="319"/>
      <c r="H152" s="319"/>
      <c r="I152" s="319"/>
      <c r="J152" s="319"/>
      <c r="K152" s="320"/>
      <c r="L152" s="136"/>
      <c r="M152" s="136"/>
      <c r="N152" s="34">
        <f t="shared" si="8"/>
        <v>0</v>
      </c>
      <c r="O152" s="136"/>
      <c r="P152" s="136"/>
      <c r="Q152" s="34">
        <f t="shared" si="9"/>
        <v>0</v>
      </c>
    </row>
    <row r="153" spans="1:17" x14ac:dyDescent="0.2">
      <c r="B153" s="47">
        <v>3230</v>
      </c>
      <c r="C153" s="318" t="s">
        <v>132</v>
      </c>
      <c r="D153" s="319"/>
      <c r="E153" s="319"/>
      <c r="F153" s="319"/>
      <c r="G153" s="319"/>
      <c r="H153" s="319"/>
      <c r="I153" s="319"/>
      <c r="J153" s="319"/>
      <c r="K153" s="320"/>
      <c r="L153" s="136"/>
      <c r="M153" s="136"/>
      <c r="N153" s="34">
        <f t="shared" si="8"/>
        <v>0</v>
      </c>
      <c r="O153" s="136"/>
      <c r="P153" s="136"/>
      <c r="Q153" s="34">
        <f t="shared" si="9"/>
        <v>0</v>
      </c>
    </row>
    <row r="154" spans="1:17" x14ac:dyDescent="0.2">
      <c r="B154" s="47">
        <v>3240</v>
      </c>
      <c r="C154" s="318" t="s">
        <v>133</v>
      </c>
      <c r="D154" s="319"/>
      <c r="E154" s="319"/>
      <c r="F154" s="319"/>
      <c r="G154" s="319"/>
      <c r="H154" s="319"/>
      <c r="I154" s="319"/>
      <c r="J154" s="319"/>
      <c r="K154" s="320"/>
      <c r="L154" s="136"/>
      <c r="M154" s="136"/>
      <c r="N154" s="34">
        <f t="shared" si="8"/>
        <v>0</v>
      </c>
      <c r="O154" s="136"/>
      <c r="P154" s="136"/>
      <c r="Q154" s="34">
        <f t="shared" si="9"/>
        <v>0</v>
      </c>
    </row>
    <row r="155" spans="1:17" ht="30" customHeight="1" x14ac:dyDescent="0.2">
      <c r="B155" s="314" t="s">
        <v>8</v>
      </c>
      <c r="C155" s="315"/>
      <c r="D155" s="315"/>
      <c r="E155" s="315"/>
      <c r="F155" s="315"/>
      <c r="G155" s="315"/>
      <c r="H155" s="315"/>
      <c r="I155" s="315"/>
      <c r="J155" s="315"/>
      <c r="K155" s="316"/>
      <c r="L155" s="17">
        <f>SUM(L128:L154)</f>
        <v>0</v>
      </c>
      <c r="M155" s="17">
        <f>SUM(M128:M154)</f>
        <v>0</v>
      </c>
      <c r="N155" s="17">
        <f>L155+M155</f>
        <v>0</v>
      </c>
      <c r="O155" s="17">
        <f>SUM(O128:O154)</f>
        <v>0</v>
      </c>
      <c r="P155" s="17">
        <f>SUM(P128:P154)</f>
        <v>0</v>
      </c>
      <c r="Q155" s="17">
        <f>O155+P155</f>
        <v>0</v>
      </c>
    </row>
    <row r="156" spans="1:17" x14ac:dyDescent="0.2">
      <c r="B156" s="48"/>
      <c r="C156" s="48"/>
      <c r="D156" s="48"/>
      <c r="E156" s="48"/>
      <c r="F156" s="48"/>
      <c r="G156" s="48"/>
      <c r="H156" s="48"/>
      <c r="I156" s="48"/>
      <c r="J156" s="48"/>
      <c r="K156" s="48"/>
      <c r="L156" s="37"/>
      <c r="M156" s="37"/>
      <c r="N156" s="37"/>
      <c r="O156" s="37"/>
      <c r="P156" s="37"/>
      <c r="Q156" s="37"/>
    </row>
    <row r="157" spans="1:17" x14ac:dyDescent="0.2">
      <c r="A157" s="21" t="s">
        <v>136</v>
      </c>
      <c r="B157" s="355" t="s">
        <v>422</v>
      </c>
      <c r="C157" s="355"/>
      <c r="D157" s="355"/>
      <c r="E157" s="355"/>
      <c r="F157" s="355"/>
      <c r="G157" s="355"/>
      <c r="H157" s="355"/>
      <c r="I157" s="355"/>
      <c r="J157" s="355"/>
      <c r="K157" s="355"/>
      <c r="L157" s="355"/>
      <c r="M157" s="355"/>
      <c r="N157" s="355"/>
      <c r="O157" s="355"/>
      <c r="P157" s="355"/>
      <c r="Q157" s="355"/>
    </row>
    <row r="158" spans="1:17" s="25" customFormat="1" ht="12.75" x14ac:dyDescent="0.2">
      <c r="Q158" s="26" t="s">
        <v>81</v>
      </c>
    </row>
    <row r="159" spans="1:17" ht="15.75" customHeight="1" x14ac:dyDescent="0.2">
      <c r="B159" s="300" t="s">
        <v>22</v>
      </c>
      <c r="C159" s="300" t="s">
        <v>4</v>
      </c>
      <c r="D159" s="300"/>
      <c r="E159" s="300"/>
      <c r="F159" s="300"/>
      <c r="G159" s="300"/>
      <c r="H159" s="300"/>
      <c r="I159" s="300"/>
      <c r="J159" s="300"/>
      <c r="K159" s="300"/>
      <c r="L159" s="300" t="s">
        <v>374</v>
      </c>
      <c r="M159" s="300"/>
      <c r="N159" s="300"/>
      <c r="O159" s="300" t="s">
        <v>392</v>
      </c>
      <c r="P159" s="300"/>
      <c r="Q159" s="300"/>
    </row>
    <row r="160" spans="1:17" ht="25.5" x14ac:dyDescent="0.2">
      <c r="B160" s="300"/>
      <c r="C160" s="300"/>
      <c r="D160" s="300"/>
      <c r="E160" s="300"/>
      <c r="F160" s="300"/>
      <c r="G160" s="300"/>
      <c r="H160" s="300"/>
      <c r="I160" s="300"/>
      <c r="J160" s="300"/>
      <c r="K160" s="300"/>
      <c r="L160" s="27" t="s">
        <v>12</v>
      </c>
      <c r="M160" s="27" t="s">
        <v>13</v>
      </c>
      <c r="N160" s="27" t="s">
        <v>14</v>
      </c>
      <c r="O160" s="27" t="s">
        <v>12</v>
      </c>
      <c r="P160" s="27" t="s">
        <v>13</v>
      </c>
      <c r="Q160" s="27" t="s">
        <v>15</v>
      </c>
    </row>
    <row r="161" spans="1:17" x14ac:dyDescent="0.2">
      <c r="B161" s="1">
        <v>1</v>
      </c>
      <c r="C161" s="300">
        <v>2</v>
      </c>
      <c r="D161" s="300"/>
      <c r="E161" s="300"/>
      <c r="F161" s="300"/>
      <c r="G161" s="300"/>
      <c r="H161" s="300"/>
      <c r="I161" s="300"/>
      <c r="J161" s="300"/>
      <c r="K161" s="300"/>
      <c r="L161" s="1">
        <v>3</v>
      </c>
      <c r="M161" s="1">
        <v>4</v>
      </c>
      <c r="N161" s="1">
        <v>5</v>
      </c>
      <c r="O161" s="1">
        <v>6</v>
      </c>
      <c r="P161" s="1">
        <v>7</v>
      </c>
      <c r="Q161" s="1">
        <v>8</v>
      </c>
    </row>
    <row r="162" spans="1:17" ht="30" customHeight="1" x14ac:dyDescent="0.2">
      <c r="B162" s="314" t="s">
        <v>8</v>
      </c>
      <c r="C162" s="315"/>
      <c r="D162" s="315"/>
      <c r="E162" s="315"/>
      <c r="F162" s="315"/>
      <c r="G162" s="315"/>
      <c r="H162" s="315"/>
      <c r="I162" s="315"/>
      <c r="J162" s="315"/>
      <c r="K162" s="316"/>
      <c r="L162" s="17">
        <v>0</v>
      </c>
      <c r="M162" s="17">
        <v>0</v>
      </c>
      <c r="N162" s="17">
        <f>L162+M162</f>
        <v>0</v>
      </c>
      <c r="O162" s="17">
        <v>0</v>
      </c>
      <c r="P162" s="17">
        <v>0</v>
      </c>
      <c r="Q162" s="17">
        <f>O162+P162</f>
        <v>0</v>
      </c>
    </row>
    <row r="163" spans="1:17" x14ac:dyDescent="0.2">
      <c r="B163" s="48"/>
      <c r="C163" s="48"/>
      <c r="D163" s="48"/>
      <c r="E163" s="48"/>
      <c r="F163" s="48"/>
      <c r="G163" s="48"/>
      <c r="H163" s="48"/>
      <c r="I163" s="48"/>
      <c r="J163" s="48"/>
      <c r="K163" s="48"/>
      <c r="L163" s="37"/>
      <c r="M163" s="37"/>
      <c r="N163" s="37"/>
      <c r="O163" s="37"/>
      <c r="P163" s="37"/>
      <c r="Q163" s="37"/>
    </row>
    <row r="164" spans="1:17" x14ac:dyDescent="0.2">
      <c r="A164" s="21" t="s">
        <v>137</v>
      </c>
      <c r="B164" s="355" t="s">
        <v>138</v>
      </c>
      <c r="C164" s="355"/>
      <c r="D164" s="355"/>
      <c r="E164" s="355"/>
      <c r="F164" s="355"/>
      <c r="G164" s="355"/>
      <c r="H164" s="355"/>
      <c r="I164" s="355"/>
      <c r="J164" s="355"/>
      <c r="K164" s="355"/>
      <c r="L164" s="355"/>
      <c r="M164" s="355"/>
      <c r="N164" s="355"/>
      <c r="O164" s="355"/>
      <c r="P164" s="355"/>
      <c r="Q164" s="355"/>
    </row>
    <row r="165" spans="1:17" ht="11.25" customHeight="1" x14ac:dyDescent="0.2">
      <c r="A165" s="21"/>
      <c r="B165" s="38"/>
      <c r="C165" s="38"/>
      <c r="D165" s="38"/>
      <c r="E165" s="38"/>
      <c r="F165" s="38"/>
      <c r="G165" s="38"/>
      <c r="H165" s="38"/>
      <c r="I165" s="38"/>
      <c r="J165" s="38"/>
      <c r="K165" s="38"/>
      <c r="L165" s="38"/>
      <c r="M165" s="38"/>
      <c r="N165" s="38"/>
      <c r="O165" s="38"/>
      <c r="P165" s="38"/>
      <c r="Q165" s="38"/>
    </row>
    <row r="166" spans="1:17" x14ac:dyDescent="0.2">
      <c r="A166" s="21" t="s">
        <v>139</v>
      </c>
      <c r="B166" s="355" t="s">
        <v>423</v>
      </c>
      <c r="C166" s="355"/>
      <c r="D166" s="355"/>
      <c r="E166" s="355"/>
      <c r="F166" s="355"/>
      <c r="G166" s="355"/>
      <c r="H166" s="355"/>
      <c r="I166" s="355"/>
      <c r="J166" s="355"/>
      <c r="K166" s="355"/>
      <c r="L166" s="355"/>
      <c r="M166" s="355"/>
      <c r="N166" s="355"/>
      <c r="O166" s="355"/>
      <c r="P166" s="355"/>
      <c r="Q166" s="355"/>
    </row>
    <row r="167" spans="1:17" s="25" customFormat="1" ht="12.75" x14ac:dyDescent="0.2">
      <c r="Q167" s="26" t="s">
        <v>81</v>
      </c>
    </row>
    <row r="168" spans="1:17" ht="15.75" customHeight="1" x14ac:dyDescent="0.2">
      <c r="B168" s="300" t="s">
        <v>23</v>
      </c>
      <c r="C168" s="300" t="s">
        <v>24</v>
      </c>
      <c r="D168" s="300"/>
      <c r="E168" s="300"/>
      <c r="F168" s="300"/>
      <c r="G168" s="300"/>
      <c r="H168" s="300"/>
      <c r="I168" s="304" t="s">
        <v>415</v>
      </c>
      <c r="J168" s="323"/>
      <c r="K168" s="305"/>
      <c r="L168" s="300" t="s">
        <v>416</v>
      </c>
      <c r="M168" s="300"/>
      <c r="N168" s="300"/>
      <c r="O168" s="300" t="s">
        <v>391</v>
      </c>
      <c r="P168" s="300"/>
      <c r="Q168" s="300"/>
    </row>
    <row r="169" spans="1:17" ht="25.5" x14ac:dyDescent="0.2">
      <c r="B169" s="300"/>
      <c r="C169" s="300"/>
      <c r="D169" s="300"/>
      <c r="E169" s="300"/>
      <c r="F169" s="300"/>
      <c r="G169" s="300"/>
      <c r="H169" s="300"/>
      <c r="I169" s="27" t="s">
        <v>12</v>
      </c>
      <c r="J169" s="27" t="s">
        <v>13</v>
      </c>
      <c r="K169" s="27" t="s">
        <v>14</v>
      </c>
      <c r="L169" s="27" t="s">
        <v>12</v>
      </c>
      <c r="M169" s="27" t="s">
        <v>13</v>
      </c>
      <c r="N169" s="27" t="s">
        <v>15</v>
      </c>
      <c r="O169" s="27" t="s">
        <v>12</v>
      </c>
      <c r="P169" s="27" t="s">
        <v>13</v>
      </c>
      <c r="Q169" s="27" t="s">
        <v>16</v>
      </c>
    </row>
    <row r="170" spans="1:17" x14ac:dyDescent="0.2">
      <c r="B170" s="1">
        <v>1</v>
      </c>
      <c r="C170" s="300">
        <v>2</v>
      </c>
      <c r="D170" s="300"/>
      <c r="E170" s="300"/>
      <c r="F170" s="300"/>
      <c r="G170" s="300"/>
      <c r="H170" s="300"/>
      <c r="I170" s="1">
        <v>3</v>
      </c>
      <c r="J170" s="1">
        <v>4</v>
      </c>
      <c r="K170" s="1">
        <v>5</v>
      </c>
      <c r="L170" s="1">
        <v>6</v>
      </c>
      <c r="M170" s="1">
        <v>7</v>
      </c>
      <c r="N170" s="1">
        <v>8</v>
      </c>
      <c r="O170" s="1">
        <v>9</v>
      </c>
      <c r="P170" s="1">
        <v>10</v>
      </c>
      <c r="Q170" s="1">
        <v>11</v>
      </c>
    </row>
    <row r="171" spans="1:17" ht="33" customHeight="1" x14ac:dyDescent="0.2">
      <c r="B171" s="1">
        <v>1</v>
      </c>
      <c r="C171" s="377" t="s">
        <v>388</v>
      </c>
      <c r="D171" s="378"/>
      <c r="E171" s="378"/>
      <c r="F171" s="378"/>
      <c r="G171" s="378"/>
      <c r="H171" s="379"/>
      <c r="I171" s="56">
        <f>I173-I172</f>
        <v>26662.3</v>
      </c>
      <c r="J171" s="56">
        <f t="shared" ref="J171:Q171" si="10">J173-J172</f>
        <v>1853</v>
      </c>
      <c r="K171" s="56">
        <f t="shared" si="10"/>
        <v>28515.3</v>
      </c>
      <c r="L171" s="56">
        <f t="shared" si="10"/>
        <v>32787.300000000003</v>
      </c>
      <c r="M171" s="56">
        <f t="shared" si="10"/>
        <v>0</v>
      </c>
      <c r="N171" s="56">
        <f t="shared" si="10"/>
        <v>32787.300000000003</v>
      </c>
      <c r="O171" s="56">
        <f t="shared" si="10"/>
        <v>24624.2</v>
      </c>
      <c r="P171" s="56">
        <f t="shared" si="10"/>
        <v>0</v>
      </c>
      <c r="Q171" s="56">
        <f t="shared" si="10"/>
        <v>24624.2</v>
      </c>
    </row>
    <row r="172" spans="1:17" ht="33" customHeight="1" x14ac:dyDescent="0.2">
      <c r="B172" s="1">
        <v>2</v>
      </c>
      <c r="C172" s="377" t="s">
        <v>367</v>
      </c>
      <c r="D172" s="378"/>
      <c r="E172" s="378"/>
      <c r="F172" s="378"/>
      <c r="G172" s="378"/>
      <c r="H172" s="379"/>
      <c r="I172" s="56">
        <f>I97</f>
        <v>1.9</v>
      </c>
      <c r="J172" s="56">
        <f>J97</f>
        <v>0</v>
      </c>
      <c r="K172" s="54">
        <f>I172+J172</f>
        <v>1.9</v>
      </c>
      <c r="L172" s="56">
        <f>L97</f>
        <v>4</v>
      </c>
      <c r="M172" s="56">
        <f>M97</f>
        <v>0</v>
      </c>
      <c r="N172" s="54">
        <f>L172+M172</f>
        <v>4</v>
      </c>
      <c r="O172" s="56">
        <f>O97</f>
        <v>3.2</v>
      </c>
      <c r="P172" s="56">
        <f>P97</f>
        <v>0</v>
      </c>
      <c r="Q172" s="54">
        <f>O172+P172</f>
        <v>3.2</v>
      </c>
    </row>
    <row r="173" spans="1:17" ht="33" customHeight="1" x14ac:dyDescent="0.2">
      <c r="B173" s="314" t="s">
        <v>359</v>
      </c>
      <c r="C173" s="315"/>
      <c r="D173" s="315"/>
      <c r="E173" s="315"/>
      <c r="F173" s="315"/>
      <c r="G173" s="315"/>
      <c r="H173" s="316"/>
      <c r="I173" s="43">
        <f>I114</f>
        <v>26664.2</v>
      </c>
      <c r="J173" s="43">
        <f>J114</f>
        <v>1853</v>
      </c>
      <c r="K173" s="43">
        <f>I173+J173</f>
        <v>28517.200000000001</v>
      </c>
      <c r="L173" s="43">
        <f>L114</f>
        <v>32791.300000000003</v>
      </c>
      <c r="M173" s="43">
        <f>M114</f>
        <v>0</v>
      </c>
      <c r="N173" s="43">
        <f>L173+M173</f>
        <v>32791.300000000003</v>
      </c>
      <c r="O173" s="43">
        <f>O114</f>
        <v>24627.4</v>
      </c>
      <c r="P173" s="43">
        <f>P114</f>
        <v>0</v>
      </c>
      <c r="Q173" s="43">
        <f>O173+P173</f>
        <v>24627.4</v>
      </c>
    </row>
    <row r="174" spans="1:17" ht="12.75" customHeight="1" x14ac:dyDescent="0.2">
      <c r="B174" s="48"/>
      <c r="C174" s="48"/>
      <c r="D174" s="48"/>
      <c r="E174" s="48"/>
      <c r="F174" s="48"/>
      <c r="G174" s="48"/>
      <c r="H174" s="48"/>
      <c r="I174" s="37"/>
      <c r="J174" s="37"/>
      <c r="K174" s="37"/>
      <c r="L174" s="37"/>
      <c r="M174" s="37"/>
      <c r="N174" s="37"/>
      <c r="O174" s="37"/>
      <c r="P174" s="37"/>
      <c r="Q174" s="37"/>
    </row>
    <row r="175" spans="1:17" x14ac:dyDescent="0.2">
      <c r="A175" s="21" t="s">
        <v>146</v>
      </c>
      <c r="B175" s="355" t="s">
        <v>424</v>
      </c>
      <c r="C175" s="355"/>
      <c r="D175" s="355"/>
      <c r="E175" s="355"/>
      <c r="F175" s="355"/>
      <c r="G175" s="355"/>
      <c r="H175" s="355"/>
      <c r="I175" s="355"/>
      <c r="J175" s="355"/>
      <c r="K175" s="355"/>
      <c r="L175" s="355"/>
      <c r="M175" s="355"/>
      <c r="N175" s="355"/>
      <c r="O175" s="355"/>
      <c r="P175" s="355"/>
      <c r="Q175" s="355"/>
    </row>
    <row r="176" spans="1:17" s="25" customFormat="1" ht="12.75" x14ac:dyDescent="0.2">
      <c r="Q176" s="26" t="s">
        <v>81</v>
      </c>
    </row>
    <row r="177" spans="1:17" ht="15.75" customHeight="1" x14ac:dyDescent="0.2">
      <c r="B177" s="300" t="s">
        <v>23</v>
      </c>
      <c r="C177" s="300" t="s">
        <v>24</v>
      </c>
      <c r="D177" s="300"/>
      <c r="E177" s="300"/>
      <c r="F177" s="300"/>
      <c r="G177" s="300"/>
      <c r="H177" s="300"/>
      <c r="I177" s="300"/>
      <c r="J177" s="300"/>
      <c r="K177" s="300"/>
      <c r="L177" s="300" t="s">
        <v>374</v>
      </c>
      <c r="M177" s="300"/>
      <c r="N177" s="300"/>
      <c r="O177" s="300" t="s">
        <v>392</v>
      </c>
      <c r="P177" s="300"/>
      <c r="Q177" s="300"/>
    </row>
    <row r="178" spans="1:17" ht="25.5" x14ac:dyDescent="0.2">
      <c r="B178" s="300"/>
      <c r="C178" s="300"/>
      <c r="D178" s="300"/>
      <c r="E178" s="300"/>
      <c r="F178" s="300"/>
      <c r="G178" s="300"/>
      <c r="H178" s="300"/>
      <c r="I178" s="300"/>
      <c r="J178" s="300"/>
      <c r="K178" s="300"/>
      <c r="L178" s="27" t="s">
        <v>12</v>
      </c>
      <c r="M178" s="27" t="s">
        <v>13</v>
      </c>
      <c r="N178" s="27" t="s">
        <v>14</v>
      </c>
      <c r="O178" s="27" t="s">
        <v>12</v>
      </c>
      <c r="P178" s="27" t="s">
        <v>13</v>
      </c>
      <c r="Q178" s="27" t="s">
        <v>15</v>
      </c>
    </row>
    <row r="179" spans="1:17" x14ac:dyDescent="0.2">
      <c r="B179" s="1">
        <v>1</v>
      </c>
      <c r="C179" s="300">
        <v>2</v>
      </c>
      <c r="D179" s="300"/>
      <c r="E179" s="300"/>
      <c r="F179" s="300"/>
      <c r="G179" s="300"/>
      <c r="H179" s="300"/>
      <c r="I179" s="300"/>
      <c r="J179" s="300"/>
      <c r="K179" s="300"/>
      <c r="L179" s="1">
        <v>3</v>
      </c>
      <c r="M179" s="1">
        <v>4</v>
      </c>
      <c r="N179" s="1">
        <v>5</v>
      </c>
      <c r="O179" s="1">
        <v>6</v>
      </c>
      <c r="P179" s="1">
        <v>7</v>
      </c>
      <c r="Q179" s="1">
        <v>8</v>
      </c>
    </row>
    <row r="180" spans="1:17" ht="19.5" customHeight="1" x14ac:dyDescent="0.2">
      <c r="B180" s="1">
        <v>1</v>
      </c>
      <c r="C180" s="295" t="s">
        <v>389</v>
      </c>
      <c r="D180" s="296"/>
      <c r="E180" s="296"/>
      <c r="F180" s="296"/>
      <c r="G180" s="296"/>
      <c r="H180" s="296"/>
      <c r="I180" s="296"/>
      <c r="J180" s="296"/>
      <c r="K180" s="297"/>
      <c r="L180" s="56">
        <f t="shared" ref="L180:Q180" si="11">L182-L181</f>
        <v>0</v>
      </c>
      <c r="M180" s="56">
        <f t="shared" si="11"/>
        <v>0</v>
      </c>
      <c r="N180" s="56">
        <f t="shared" si="11"/>
        <v>0</v>
      </c>
      <c r="O180" s="56">
        <f t="shared" si="11"/>
        <v>0</v>
      </c>
      <c r="P180" s="56">
        <f t="shared" si="11"/>
        <v>0</v>
      </c>
      <c r="Q180" s="56">
        <f t="shared" si="11"/>
        <v>0</v>
      </c>
    </row>
    <row r="181" spans="1:17" ht="19.5" customHeight="1" x14ac:dyDescent="0.2">
      <c r="B181" s="1">
        <v>2</v>
      </c>
      <c r="C181" s="295" t="s">
        <v>368</v>
      </c>
      <c r="D181" s="296"/>
      <c r="E181" s="296"/>
      <c r="F181" s="296"/>
      <c r="G181" s="296"/>
      <c r="H181" s="296"/>
      <c r="I181" s="296"/>
      <c r="J181" s="296"/>
      <c r="K181" s="297"/>
      <c r="L181" s="56">
        <f>L138</f>
        <v>0</v>
      </c>
      <c r="M181" s="56">
        <f>M138</f>
        <v>0</v>
      </c>
      <c r="N181" s="50">
        <f>L181+M181</f>
        <v>0</v>
      </c>
      <c r="O181" s="56">
        <f>O138</f>
        <v>0</v>
      </c>
      <c r="P181" s="56">
        <f>P138</f>
        <v>0</v>
      </c>
      <c r="Q181" s="50">
        <f>O181+P181</f>
        <v>0</v>
      </c>
    </row>
    <row r="182" spans="1:17" ht="19.5" customHeight="1" x14ac:dyDescent="0.2">
      <c r="B182" s="314" t="s">
        <v>360</v>
      </c>
      <c r="C182" s="315"/>
      <c r="D182" s="315"/>
      <c r="E182" s="315"/>
      <c r="F182" s="315"/>
      <c r="G182" s="315"/>
      <c r="H182" s="315"/>
      <c r="I182" s="315"/>
      <c r="J182" s="315"/>
      <c r="K182" s="316"/>
      <c r="L182" s="43">
        <f>L155</f>
        <v>0</v>
      </c>
      <c r="M182" s="43">
        <f>M155</f>
        <v>0</v>
      </c>
      <c r="N182" s="42">
        <f>L182+M182</f>
        <v>0</v>
      </c>
      <c r="O182" s="43">
        <f>O155</f>
        <v>0</v>
      </c>
      <c r="P182" s="43">
        <f>P155</f>
        <v>0</v>
      </c>
      <c r="Q182" s="42">
        <f>O182+P182</f>
        <v>0</v>
      </c>
    </row>
    <row r="183" spans="1:17" x14ac:dyDescent="0.2">
      <c r="B183" s="48"/>
      <c r="C183" s="48"/>
      <c r="D183" s="48"/>
      <c r="E183" s="48"/>
      <c r="F183" s="48"/>
      <c r="G183" s="48"/>
      <c r="H183" s="48"/>
      <c r="I183" s="48"/>
      <c r="J183" s="48"/>
      <c r="K183" s="48"/>
      <c r="L183" s="51"/>
      <c r="M183" s="51"/>
      <c r="N183" s="52"/>
      <c r="O183" s="51"/>
      <c r="P183" s="51"/>
      <c r="Q183" s="52"/>
    </row>
    <row r="184" spans="1:17" x14ac:dyDescent="0.2">
      <c r="A184" s="21" t="s">
        <v>148</v>
      </c>
      <c r="B184" s="355" t="s">
        <v>147</v>
      </c>
      <c r="C184" s="355"/>
      <c r="D184" s="355"/>
      <c r="E184" s="355"/>
      <c r="F184" s="355"/>
      <c r="G184" s="355"/>
      <c r="H184" s="355"/>
      <c r="I184" s="355"/>
      <c r="J184" s="355"/>
      <c r="K184" s="355"/>
      <c r="L184" s="355"/>
      <c r="M184" s="355"/>
      <c r="N184" s="355"/>
      <c r="O184" s="355"/>
      <c r="P184" s="355"/>
      <c r="Q184" s="355"/>
    </row>
    <row r="185" spans="1:17" ht="6.75" customHeight="1" x14ac:dyDescent="0.2">
      <c r="A185" s="21"/>
      <c r="B185" s="38"/>
      <c r="C185" s="38"/>
      <c r="D185" s="38"/>
      <c r="E185" s="38"/>
      <c r="F185" s="38"/>
      <c r="G185" s="38"/>
      <c r="H185" s="38"/>
      <c r="I185" s="38"/>
      <c r="J185" s="38"/>
      <c r="K185" s="38"/>
      <c r="L185" s="38"/>
      <c r="M185" s="38"/>
      <c r="N185" s="38"/>
      <c r="O185" s="38"/>
      <c r="P185" s="38"/>
      <c r="Q185" s="38"/>
    </row>
    <row r="186" spans="1:17" x14ac:dyDescent="0.2">
      <c r="A186" s="21" t="s">
        <v>149</v>
      </c>
      <c r="B186" s="355" t="s">
        <v>425</v>
      </c>
      <c r="C186" s="355"/>
      <c r="D186" s="355"/>
      <c r="E186" s="355"/>
      <c r="F186" s="355"/>
      <c r="G186" s="355"/>
      <c r="H186" s="355"/>
      <c r="I186" s="355"/>
      <c r="J186" s="355"/>
      <c r="K186" s="355"/>
      <c r="L186" s="355"/>
      <c r="M186" s="355"/>
      <c r="N186" s="355"/>
      <c r="O186" s="355"/>
      <c r="P186" s="355"/>
      <c r="Q186" s="355"/>
    </row>
    <row r="187" spans="1:17" s="25" customFormat="1" ht="12.75" x14ac:dyDescent="0.2">
      <c r="Q187" s="26" t="s">
        <v>81</v>
      </c>
    </row>
    <row r="188" spans="1:17" ht="16.5" customHeight="1" x14ac:dyDescent="0.2">
      <c r="B188" s="300" t="s">
        <v>23</v>
      </c>
      <c r="C188" s="300" t="s">
        <v>25</v>
      </c>
      <c r="D188" s="300"/>
      <c r="E188" s="300"/>
      <c r="F188" s="300"/>
      <c r="G188" s="300"/>
      <c r="H188" s="300"/>
      <c r="I188" s="300" t="s">
        <v>1</v>
      </c>
      <c r="J188" s="300" t="s">
        <v>26</v>
      </c>
      <c r="K188" s="300"/>
      <c r="L188" s="300" t="s">
        <v>415</v>
      </c>
      <c r="M188" s="300"/>
      <c r="N188" s="392" t="s">
        <v>416</v>
      </c>
      <c r="O188" s="392"/>
      <c r="P188" s="300" t="s">
        <v>391</v>
      </c>
      <c r="Q188" s="300"/>
    </row>
    <row r="189" spans="1:17" ht="25.5" x14ac:dyDescent="0.2">
      <c r="B189" s="300"/>
      <c r="C189" s="300"/>
      <c r="D189" s="300"/>
      <c r="E189" s="300"/>
      <c r="F189" s="300"/>
      <c r="G189" s="300"/>
      <c r="H189" s="300"/>
      <c r="I189" s="300"/>
      <c r="J189" s="300"/>
      <c r="K189" s="300"/>
      <c r="L189" s="27" t="s">
        <v>12</v>
      </c>
      <c r="M189" s="27" t="s">
        <v>13</v>
      </c>
      <c r="N189" s="27" t="s">
        <v>12</v>
      </c>
      <c r="O189" s="27" t="s">
        <v>13</v>
      </c>
      <c r="P189" s="27" t="s">
        <v>12</v>
      </c>
      <c r="Q189" s="27" t="s">
        <v>13</v>
      </c>
    </row>
    <row r="190" spans="1:17" x14ac:dyDescent="0.2">
      <c r="B190" s="1">
        <v>1</v>
      </c>
      <c r="C190" s="300">
        <v>2</v>
      </c>
      <c r="D190" s="300"/>
      <c r="E190" s="300"/>
      <c r="F190" s="300"/>
      <c r="G190" s="300"/>
      <c r="H190" s="300"/>
      <c r="I190" s="1">
        <v>3</v>
      </c>
      <c r="J190" s="300">
        <v>4</v>
      </c>
      <c r="K190" s="300"/>
      <c r="L190" s="1">
        <v>5</v>
      </c>
      <c r="M190" s="1">
        <v>6</v>
      </c>
      <c r="N190" s="1">
        <v>7</v>
      </c>
      <c r="O190" s="1">
        <v>8</v>
      </c>
      <c r="P190" s="1">
        <v>9</v>
      </c>
      <c r="Q190" s="1">
        <v>10</v>
      </c>
    </row>
    <row r="191" spans="1:17" x14ac:dyDescent="0.2">
      <c r="B191" s="53"/>
      <c r="C191" s="314" t="s">
        <v>27</v>
      </c>
      <c r="D191" s="315"/>
      <c r="E191" s="315"/>
      <c r="F191" s="315"/>
      <c r="G191" s="315"/>
      <c r="H191" s="316"/>
      <c r="I191" s="32"/>
      <c r="J191" s="298"/>
      <c r="K191" s="299"/>
      <c r="L191" s="34"/>
      <c r="M191" s="34"/>
      <c r="N191" s="34"/>
      <c r="O191" s="34"/>
      <c r="P191" s="34"/>
      <c r="Q191" s="34"/>
    </row>
    <row r="192" spans="1:17" ht="36.75" customHeight="1" x14ac:dyDescent="0.2">
      <c r="B192" s="32">
        <v>1</v>
      </c>
      <c r="C192" s="295" t="s">
        <v>362</v>
      </c>
      <c r="D192" s="296"/>
      <c r="E192" s="296"/>
      <c r="F192" s="296"/>
      <c r="G192" s="296"/>
      <c r="H192" s="297"/>
      <c r="I192" s="32" t="s">
        <v>80</v>
      </c>
      <c r="J192" s="298" t="s">
        <v>151</v>
      </c>
      <c r="K192" s="299"/>
      <c r="L192" s="54">
        <f>E239</f>
        <v>94</v>
      </c>
      <c r="M192" s="54">
        <f>G239</f>
        <v>0</v>
      </c>
      <c r="N192" s="54">
        <f>H239</f>
        <v>97</v>
      </c>
      <c r="O192" s="54">
        <f>J239</f>
        <v>0</v>
      </c>
      <c r="P192" s="54">
        <f>L239</f>
        <v>78</v>
      </c>
      <c r="Q192" s="54">
        <f>M239</f>
        <v>0</v>
      </c>
    </row>
    <row r="193" spans="1:17" ht="36.75" customHeight="1" x14ac:dyDescent="0.2">
      <c r="B193" s="32">
        <v>2</v>
      </c>
      <c r="C193" s="295" t="s">
        <v>364</v>
      </c>
      <c r="D193" s="296"/>
      <c r="E193" s="296"/>
      <c r="F193" s="296"/>
      <c r="G193" s="296"/>
      <c r="H193" s="297"/>
      <c r="I193" s="32" t="s">
        <v>152</v>
      </c>
      <c r="J193" s="298" t="s">
        <v>365</v>
      </c>
      <c r="K193" s="299"/>
      <c r="L193" s="100">
        <v>7</v>
      </c>
      <c r="M193" s="100"/>
      <c r="N193" s="100">
        <v>4</v>
      </c>
      <c r="O193" s="100"/>
      <c r="P193" s="100">
        <v>4</v>
      </c>
      <c r="Q193" s="100"/>
    </row>
    <row r="194" spans="1:17" x14ac:dyDescent="0.2">
      <c r="B194" s="32"/>
      <c r="C194" s="291" t="s">
        <v>28</v>
      </c>
      <c r="D194" s="292"/>
      <c r="E194" s="292"/>
      <c r="F194" s="292"/>
      <c r="G194" s="292"/>
      <c r="H194" s="293"/>
      <c r="I194" s="55"/>
      <c r="J194" s="393"/>
      <c r="K194" s="394"/>
      <c r="L194" s="54"/>
      <c r="M194" s="54"/>
      <c r="N194" s="54"/>
      <c r="O194" s="54"/>
      <c r="P194" s="54"/>
      <c r="Q194" s="54"/>
    </row>
    <row r="195" spans="1:17" ht="33" customHeight="1" x14ac:dyDescent="0.2">
      <c r="B195" s="32">
        <v>1</v>
      </c>
      <c r="C195" s="295" t="s">
        <v>366</v>
      </c>
      <c r="D195" s="296"/>
      <c r="E195" s="296"/>
      <c r="F195" s="296"/>
      <c r="G195" s="296"/>
      <c r="H195" s="297"/>
      <c r="I195" s="1" t="s">
        <v>152</v>
      </c>
      <c r="J195" s="298" t="s">
        <v>365</v>
      </c>
      <c r="K195" s="299"/>
      <c r="L195" s="100">
        <v>2045</v>
      </c>
      <c r="M195" s="100"/>
      <c r="N195" s="100">
        <v>2045</v>
      </c>
      <c r="O195" s="100"/>
      <c r="P195" s="100">
        <v>1800</v>
      </c>
      <c r="Q195" s="100"/>
    </row>
    <row r="196" spans="1:17" ht="33" customHeight="1" x14ac:dyDescent="0.2">
      <c r="B196" s="32">
        <v>2</v>
      </c>
      <c r="C196" s="295" t="s">
        <v>382</v>
      </c>
      <c r="D196" s="296"/>
      <c r="E196" s="296"/>
      <c r="F196" s="296"/>
      <c r="G196" s="296"/>
      <c r="H196" s="297"/>
      <c r="I196" s="1" t="s">
        <v>345</v>
      </c>
      <c r="J196" s="298" t="s">
        <v>344</v>
      </c>
      <c r="K196" s="299"/>
      <c r="L196" s="100"/>
      <c r="M196" s="100"/>
      <c r="N196" s="100"/>
      <c r="O196" s="100"/>
      <c r="P196" s="100"/>
      <c r="Q196" s="100"/>
    </row>
    <row r="197" spans="1:17" ht="33" customHeight="1" x14ac:dyDescent="0.2">
      <c r="B197" s="32">
        <v>3</v>
      </c>
      <c r="C197" s="295" t="s">
        <v>383</v>
      </c>
      <c r="D197" s="296"/>
      <c r="E197" s="296"/>
      <c r="F197" s="296"/>
      <c r="G197" s="296"/>
      <c r="H197" s="297"/>
      <c r="I197" s="1" t="s">
        <v>345</v>
      </c>
      <c r="J197" s="298" t="s">
        <v>344</v>
      </c>
      <c r="K197" s="299"/>
      <c r="L197" s="100">
        <v>1</v>
      </c>
      <c r="M197" s="100"/>
      <c r="N197" s="100">
        <v>2</v>
      </c>
      <c r="O197" s="100"/>
      <c r="P197" s="100">
        <v>1</v>
      </c>
      <c r="Q197" s="100"/>
    </row>
    <row r="198" spans="1:17" x14ac:dyDescent="0.2">
      <c r="B198" s="32"/>
      <c r="C198" s="291" t="s">
        <v>29</v>
      </c>
      <c r="D198" s="292"/>
      <c r="E198" s="292"/>
      <c r="F198" s="292"/>
      <c r="G198" s="292"/>
      <c r="H198" s="293"/>
      <c r="I198" s="32"/>
      <c r="J198" s="298"/>
      <c r="K198" s="299"/>
      <c r="L198" s="41"/>
      <c r="M198" s="41"/>
      <c r="N198" s="41"/>
      <c r="O198" s="41"/>
      <c r="P198" s="41"/>
      <c r="Q198" s="41"/>
    </row>
    <row r="199" spans="1:17" ht="36.75" customHeight="1" x14ac:dyDescent="0.2">
      <c r="B199" s="32">
        <v>1</v>
      </c>
      <c r="C199" s="295" t="s">
        <v>369</v>
      </c>
      <c r="D199" s="296"/>
      <c r="E199" s="296"/>
      <c r="F199" s="296"/>
      <c r="G199" s="296"/>
      <c r="H199" s="297"/>
      <c r="I199" s="1" t="s">
        <v>79</v>
      </c>
      <c r="J199" s="298" t="s">
        <v>344</v>
      </c>
      <c r="K199" s="299"/>
      <c r="L199" s="54">
        <f>IF(L196+L197=0,0,I172/(L196+L197))</f>
        <v>1.9</v>
      </c>
      <c r="M199" s="54">
        <f>IF(M196+M197=0,0,J172/(M196+M197))</f>
        <v>0</v>
      </c>
      <c r="N199" s="54">
        <f>IF(N196+N197=0,0,L172/(N196+N197))</f>
        <v>2</v>
      </c>
      <c r="O199" s="54">
        <f>IF(O196+O197=0,0,M172/(O196+O197))</f>
        <v>0</v>
      </c>
      <c r="P199" s="54">
        <f>IF(P196+P197=0,0,O172/(P196+P197))</f>
        <v>3.2</v>
      </c>
      <c r="Q199" s="54">
        <f>IF(Q196+Q197=0,0,P172/(Q196+Q197))</f>
        <v>0</v>
      </c>
    </row>
    <row r="200" spans="1:17" s="22" customFormat="1" ht="12" customHeight="1" x14ac:dyDescent="0.2">
      <c r="B200" s="57"/>
      <c r="C200" s="58"/>
      <c r="D200" s="58"/>
      <c r="E200" s="58"/>
      <c r="F200" s="58"/>
      <c r="G200" s="58"/>
      <c r="H200" s="58"/>
      <c r="I200" s="59"/>
      <c r="J200" s="60"/>
      <c r="K200" s="60"/>
      <c r="L200" s="61"/>
      <c r="M200" s="61"/>
      <c r="N200" s="61"/>
      <c r="O200" s="61"/>
      <c r="P200" s="61"/>
      <c r="Q200" s="61"/>
    </row>
    <row r="201" spans="1:17" x14ac:dyDescent="0.2">
      <c r="A201" s="21" t="s">
        <v>150</v>
      </c>
      <c r="B201" s="355" t="s">
        <v>426</v>
      </c>
      <c r="C201" s="355"/>
      <c r="D201" s="355"/>
      <c r="E201" s="355"/>
      <c r="F201" s="355"/>
      <c r="G201" s="355"/>
      <c r="H201" s="355"/>
      <c r="I201" s="355"/>
      <c r="J201" s="355"/>
      <c r="K201" s="355"/>
      <c r="L201" s="355"/>
      <c r="M201" s="355"/>
      <c r="N201" s="355"/>
      <c r="O201" s="355"/>
      <c r="P201" s="355"/>
      <c r="Q201" s="355"/>
    </row>
    <row r="202" spans="1:17" s="62" customFormat="1" ht="12.75" x14ac:dyDescent="0.2">
      <c r="Q202" s="26" t="s">
        <v>81</v>
      </c>
    </row>
    <row r="203" spans="1:17" x14ac:dyDescent="0.2">
      <c r="B203" s="300" t="s">
        <v>23</v>
      </c>
      <c r="C203" s="300" t="s">
        <v>25</v>
      </c>
      <c r="D203" s="300"/>
      <c r="E203" s="300"/>
      <c r="F203" s="300"/>
      <c r="G203" s="300"/>
      <c r="H203" s="300"/>
      <c r="I203" s="300"/>
      <c r="J203" s="300"/>
      <c r="K203" s="300" t="s">
        <v>1</v>
      </c>
      <c r="L203" s="300" t="s">
        <v>26</v>
      </c>
      <c r="M203" s="300"/>
      <c r="N203" s="300" t="s">
        <v>371</v>
      </c>
      <c r="O203" s="300"/>
      <c r="P203" s="300" t="s">
        <v>374</v>
      </c>
      <c r="Q203" s="300"/>
    </row>
    <row r="204" spans="1:17" ht="25.5" x14ac:dyDescent="0.2">
      <c r="B204" s="300"/>
      <c r="C204" s="300"/>
      <c r="D204" s="300"/>
      <c r="E204" s="300"/>
      <c r="F204" s="300"/>
      <c r="G204" s="300"/>
      <c r="H204" s="300"/>
      <c r="I204" s="300"/>
      <c r="J204" s="300"/>
      <c r="K204" s="300"/>
      <c r="L204" s="300"/>
      <c r="M204" s="300"/>
      <c r="N204" s="27" t="s">
        <v>12</v>
      </c>
      <c r="O204" s="27" t="s">
        <v>13</v>
      </c>
      <c r="P204" s="27" t="s">
        <v>12</v>
      </c>
      <c r="Q204" s="27" t="s">
        <v>13</v>
      </c>
    </row>
    <row r="205" spans="1:17" x14ac:dyDescent="0.2">
      <c r="B205" s="1">
        <v>1</v>
      </c>
      <c r="C205" s="300">
        <v>2</v>
      </c>
      <c r="D205" s="300"/>
      <c r="E205" s="300"/>
      <c r="F205" s="300"/>
      <c r="G205" s="300"/>
      <c r="H205" s="300"/>
      <c r="I205" s="300"/>
      <c r="J205" s="300"/>
      <c r="K205" s="1">
        <v>3</v>
      </c>
      <c r="L205" s="300">
        <v>4</v>
      </c>
      <c r="M205" s="300"/>
      <c r="N205" s="1">
        <v>5</v>
      </c>
      <c r="O205" s="1">
        <v>6</v>
      </c>
      <c r="P205" s="1">
        <v>7</v>
      </c>
      <c r="Q205" s="1">
        <v>8</v>
      </c>
    </row>
    <row r="206" spans="1:17" ht="15.75" customHeight="1" x14ac:dyDescent="0.2">
      <c r="B206" s="53"/>
      <c r="C206" s="314" t="s">
        <v>27</v>
      </c>
      <c r="D206" s="315"/>
      <c r="E206" s="315"/>
      <c r="F206" s="315"/>
      <c r="G206" s="315"/>
      <c r="H206" s="315"/>
      <c r="I206" s="315"/>
      <c r="J206" s="316"/>
      <c r="K206" s="53"/>
      <c r="L206" s="298"/>
      <c r="M206" s="299"/>
      <c r="N206" s="34"/>
      <c r="O206" s="34"/>
      <c r="P206" s="34"/>
      <c r="Q206" s="34"/>
    </row>
    <row r="207" spans="1:17" ht="34.5" customHeight="1" x14ac:dyDescent="0.2">
      <c r="B207" s="32">
        <v>1</v>
      </c>
      <c r="C207" s="295" t="s">
        <v>362</v>
      </c>
      <c r="D207" s="296"/>
      <c r="E207" s="296"/>
      <c r="F207" s="296"/>
      <c r="G207" s="296"/>
      <c r="H207" s="296"/>
      <c r="I207" s="296"/>
      <c r="J207" s="297"/>
      <c r="K207" s="32" t="s">
        <v>80</v>
      </c>
      <c r="L207" s="298" t="s">
        <v>151</v>
      </c>
      <c r="M207" s="299"/>
      <c r="N207" s="16">
        <f>N239</f>
        <v>0</v>
      </c>
      <c r="O207" s="16">
        <f>O239</f>
        <v>0</v>
      </c>
      <c r="P207" s="16">
        <f>P239</f>
        <v>0</v>
      </c>
      <c r="Q207" s="16">
        <f>Q239</f>
        <v>0</v>
      </c>
    </row>
    <row r="208" spans="1:17" ht="34.5" customHeight="1" x14ac:dyDescent="0.2">
      <c r="B208" s="32">
        <v>2</v>
      </c>
      <c r="C208" s="295" t="s">
        <v>364</v>
      </c>
      <c r="D208" s="296"/>
      <c r="E208" s="296"/>
      <c r="F208" s="296"/>
      <c r="G208" s="296"/>
      <c r="H208" s="296"/>
      <c r="I208" s="296"/>
      <c r="J208" s="297"/>
      <c r="K208" s="32" t="s">
        <v>152</v>
      </c>
      <c r="L208" s="298" t="s">
        <v>365</v>
      </c>
      <c r="M208" s="299"/>
      <c r="N208" s="100"/>
      <c r="O208" s="100"/>
      <c r="P208" s="100"/>
      <c r="Q208" s="100"/>
    </row>
    <row r="209" spans="1:17" x14ac:dyDescent="0.2">
      <c r="B209" s="32"/>
      <c r="C209" s="314" t="s">
        <v>28</v>
      </c>
      <c r="D209" s="315"/>
      <c r="E209" s="315"/>
      <c r="F209" s="315"/>
      <c r="G209" s="315"/>
      <c r="H209" s="315"/>
      <c r="I209" s="315"/>
      <c r="J209" s="316"/>
      <c r="K209" s="55"/>
      <c r="L209" s="393"/>
      <c r="M209" s="394"/>
      <c r="N209" s="34"/>
      <c r="O209" s="34"/>
      <c r="P209" s="34"/>
      <c r="Q209" s="34"/>
    </row>
    <row r="210" spans="1:17" ht="34.5" customHeight="1" x14ac:dyDescent="0.2">
      <c r="B210" s="32">
        <v>1</v>
      </c>
      <c r="C210" s="295" t="s">
        <v>366</v>
      </c>
      <c r="D210" s="296"/>
      <c r="E210" s="296"/>
      <c r="F210" s="296"/>
      <c r="G210" s="296"/>
      <c r="H210" s="296"/>
      <c r="I210" s="296"/>
      <c r="J210" s="297"/>
      <c r="K210" s="1" t="s">
        <v>152</v>
      </c>
      <c r="L210" s="298" t="s">
        <v>365</v>
      </c>
      <c r="M210" s="299"/>
      <c r="N210" s="136"/>
      <c r="O210" s="136"/>
      <c r="P210" s="136"/>
      <c r="Q210" s="136"/>
    </row>
    <row r="211" spans="1:17" ht="34.5" customHeight="1" x14ac:dyDescent="0.2">
      <c r="B211" s="32">
        <v>2</v>
      </c>
      <c r="C211" s="295" t="s">
        <v>384</v>
      </c>
      <c r="D211" s="296"/>
      <c r="E211" s="296"/>
      <c r="F211" s="296"/>
      <c r="G211" s="296"/>
      <c r="H211" s="296"/>
      <c r="I211" s="296"/>
      <c r="J211" s="297"/>
      <c r="K211" s="1" t="s">
        <v>345</v>
      </c>
      <c r="L211" s="298" t="s">
        <v>344</v>
      </c>
      <c r="M211" s="299"/>
      <c r="N211" s="136"/>
      <c r="O211" s="136"/>
      <c r="P211" s="136"/>
      <c r="Q211" s="136"/>
    </row>
    <row r="212" spans="1:17" ht="34.5" customHeight="1" x14ac:dyDescent="0.2">
      <c r="B212" s="32">
        <v>3</v>
      </c>
      <c r="C212" s="295" t="s">
        <v>385</v>
      </c>
      <c r="D212" s="296"/>
      <c r="E212" s="296"/>
      <c r="F212" s="296"/>
      <c r="G212" s="296"/>
      <c r="H212" s="296"/>
      <c r="I212" s="296"/>
      <c r="J212" s="297"/>
      <c r="K212" s="1" t="s">
        <v>345</v>
      </c>
      <c r="L212" s="298" t="s">
        <v>344</v>
      </c>
      <c r="M212" s="299"/>
      <c r="N212" s="136"/>
      <c r="O212" s="136"/>
      <c r="P212" s="136"/>
      <c r="Q212" s="136"/>
    </row>
    <row r="213" spans="1:17" x14ac:dyDescent="0.2">
      <c r="B213" s="32"/>
      <c r="C213" s="314" t="s">
        <v>29</v>
      </c>
      <c r="D213" s="315"/>
      <c r="E213" s="315"/>
      <c r="F213" s="315"/>
      <c r="G213" s="315"/>
      <c r="H213" s="315"/>
      <c r="I213" s="315"/>
      <c r="J213" s="316"/>
      <c r="K213" s="32"/>
      <c r="L213" s="298"/>
      <c r="M213" s="299"/>
      <c r="N213" s="34"/>
      <c r="O213" s="34"/>
      <c r="P213" s="34"/>
      <c r="Q213" s="34"/>
    </row>
    <row r="214" spans="1:17" ht="34.5" customHeight="1" x14ac:dyDescent="0.2">
      <c r="B214" s="32">
        <v>1</v>
      </c>
      <c r="C214" s="295" t="s">
        <v>369</v>
      </c>
      <c r="D214" s="296"/>
      <c r="E214" s="296"/>
      <c r="F214" s="296"/>
      <c r="G214" s="296"/>
      <c r="H214" s="296"/>
      <c r="I214" s="296"/>
      <c r="J214" s="297"/>
      <c r="K214" s="1" t="s">
        <v>79</v>
      </c>
      <c r="L214" s="298" t="s">
        <v>344</v>
      </c>
      <c r="M214" s="299"/>
      <c r="N214" s="54">
        <f>IF(N211+N212=0,0,L181/(N211+N212))</f>
        <v>0</v>
      </c>
      <c r="O214" s="54">
        <f>IF(O211+O212=0,0,M181/(O211+O212))</f>
        <v>0</v>
      </c>
      <c r="P214" s="54">
        <f>IF(P211+P212=0,0,O181/(P211+P212))</f>
        <v>0</v>
      </c>
      <c r="Q214" s="54">
        <f>IF(Q211+Q212=0,0,P181/(Q211+Q212))</f>
        <v>0</v>
      </c>
    </row>
    <row r="215" spans="1:17" s="22" customFormat="1" ht="9.75" customHeight="1" x14ac:dyDescent="0.2">
      <c r="B215" s="63"/>
      <c r="C215" s="58"/>
      <c r="D215" s="58"/>
      <c r="E215" s="58"/>
      <c r="F215" s="58"/>
      <c r="G215" s="58"/>
      <c r="H215" s="58"/>
      <c r="I215" s="58"/>
      <c r="J215" s="58"/>
      <c r="K215" s="59"/>
      <c r="L215" s="60"/>
      <c r="M215" s="60"/>
      <c r="N215" s="61"/>
      <c r="O215" s="61"/>
      <c r="P215" s="61"/>
      <c r="Q215" s="61"/>
    </row>
    <row r="216" spans="1:17" x14ac:dyDescent="0.2">
      <c r="A216" s="21" t="s">
        <v>153</v>
      </c>
      <c r="B216" s="355" t="s">
        <v>154</v>
      </c>
      <c r="C216" s="355"/>
      <c r="D216" s="355"/>
      <c r="E216" s="355"/>
      <c r="F216" s="355"/>
      <c r="G216" s="355"/>
      <c r="H216" s="355"/>
      <c r="I216" s="355"/>
      <c r="J216" s="355"/>
      <c r="K216" s="355"/>
      <c r="L216" s="355"/>
      <c r="M216" s="355"/>
      <c r="N216" s="355"/>
      <c r="O216" s="355"/>
      <c r="P216" s="355"/>
      <c r="Q216" s="355"/>
    </row>
    <row r="217" spans="1:17" s="62" customFormat="1" ht="12.75" x14ac:dyDescent="0.2">
      <c r="Q217" s="26" t="s">
        <v>81</v>
      </c>
    </row>
    <row r="218" spans="1:17" ht="30" customHeight="1" x14ac:dyDescent="0.2">
      <c r="B218" s="300" t="s">
        <v>4</v>
      </c>
      <c r="C218" s="300"/>
      <c r="D218" s="300"/>
      <c r="E218" s="300"/>
      <c r="F218" s="300"/>
      <c r="G218" s="300"/>
      <c r="H218" s="300" t="s">
        <v>415</v>
      </c>
      <c r="I218" s="300"/>
      <c r="J218" s="392" t="s">
        <v>416</v>
      </c>
      <c r="K218" s="392"/>
      <c r="L218" s="300" t="s">
        <v>427</v>
      </c>
      <c r="M218" s="300"/>
      <c r="N218" s="300" t="s">
        <v>374</v>
      </c>
      <c r="O218" s="300"/>
      <c r="P218" s="300" t="s">
        <v>392</v>
      </c>
      <c r="Q218" s="300"/>
    </row>
    <row r="219" spans="1:17" ht="30" customHeight="1" x14ac:dyDescent="0.2">
      <c r="B219" s="300"/>
      <c r="C219" s="300"/>
      <c r="D219" s="300"/>
      <c r="E219" s="300"/>
      <c r="F219" s="300"/>
      <c r="G219" s="300"/>
      <c r="H219" s="27" t="s">
        <v>12</v>
      </c>
      <c r="I219" s="27" t="s">
        <v>13</v>
      </c>
      <c r="J219" s="27" t="s">
        <v>12</v>
      </c>
      <c r="K219" s="27" t="s">
        <v>13</v>
      </c>
      <c r="L219" s="27" t="s">
        <v>12</v>
      </c>
      <c r="M219" s="27" t="s">
        <v>13</v>
      </c>
      <c r="N219" s="27" t="s">
        <v>12</v>
      </c>
      <c r="O219" s="27" t="s">
        <v>13</v>
      </c>
      <c r="P219" s="27" t="s">
        <v>12</v>
      </c>
      <c r="Q219" s="27" t="s">
        <v>13</v>
      </c>
    </row>
    <row r="220" spans="1:17" x14ac:dyDescent="0.2">
      <c r="B220" s="300">
        <v>1</v>
      </c>
      <c r="C220" s="300"/>
      <c r="D220" s="300"/>
      <c r="E220" s="300"/>
      <c r="F220" s="300"/>
      <c r="G220" s="300"/>
      <c r="H220" s="1">
        <v>2</v>
      </c>
      <c r="I220" s="1">
        <v>3</v>
      </c>
      <c r="J220" s="1">
        <v>4</v>
      </c>
      <c r="K220" s="1">
        <v>5</v>
      </c>
      <c r="L220" s="1">
        <v>6</v>
      </c>
      <c r="M220" s="1">
        <v>7</v>
      </c>
      <c r="N220" s="1">
        <v>8</v>
      </c>
      <c r="O220" s="1">
        <v>9</v>
      </c>
      <c r="P220" s="1">
        <v>10</v>
      </c>
      <c r="Q220" s="1">
        <v>11</v>
      </c>
    </row>
    <row r="221" spans="1:17" ht="30" customHeight="1" x14ac:dyDescent="0.2">
      <c r="B221" s="402" t="s">
        <v>155</v>
      </c>
      <c r="C221" s="403"/>
      <c r="D221" s="403"/>
      <c r="E221" s="403"/>
      <c r="F221" s="403"/>
      <c r="G221" s="404"/>
      <c r="H221" s="136">
        <v>13113.9</v>
      </c>
      <c r="I221" s="136">
        <v>385.4</v>
      </c>
      <c r="J221" s="136">
        <v>14488.3</v>
      </c>
      <c r="K221" s="136"/>
      <c r="L221" s="136">
        <v>11833.9</v>
      </c>
      <c r="M221" s="136"/>
      <c r="N221" s="136"/>
      <c r="O221" s="136"/>
      <c r="P221" s="136"/>
      <c r="Q221" s="136"/>
    </row>
    <row r="222" spans="1:17" ht="30" customHeight="1" x14ac:dyDescent="0.2">
      <c r="B222" s="402" t="s">
        <v>156</v>
      </c>
      <c r="C222" s="403"/>
      <c r="D222" s="403"/>
      <c r="E222" s="403"/>
      <c r="F222" s="403"/>
      <c r="G222" s="404"/>
      <c r="H222" s="136">
        <v>3952.7</v>
      </c>
      <c r="I222" s="136">
        <v>340.5</v>
      </c>
      <c r="J222" s="136">
        <v>5294.3</v>
      </c>
      <c r="K222" s="136"/>
      <c r="L222" s="136">
        <v>4056.7</v>
      </c>
      <c r="M222" s="136"/>
      <c r="N222" s="136"/>
      <c r="O222" s="136"/>
      <c r="P222" s="136"/>
      <c r="Q222" s="136"/>
    </row>
    <row r="223" spans="1:17" ht="30" customHeight="1" x14ac:dyDescent="0.2">
      <c r="B223" s="402" t="s">
        <v>157</v>
      </c>
      <c r="C223" s="403"/>
      <c r="D223" s="403"/>
      <c r="E223" s="403"/>
      <c r="F223" s="403"/>
      <c r="G223" s="404"/>
      <c r="H223" s="136">
        <v>1665</v>
      </c>
      <c r="I223" s="136"/>
      <c r="J223" s="136">
        <v>1832.9</v>
      </c>
      <c r="K223" s="136"/>
      <c r="L223" s="136">
        <v>1392</v>
      </c>
      <c r="M223" s="136"/>
      <c r="N223" s="136"/>
      <c r="O223" s="136"/>
      <c r="P223" s="136"/>
      <c r="Q223" s="136"/>
    </row>
    <row r="224" spans="1:17" ht="30" customHeight="1" x14ac:dyDescent="0.2">
      <c r="B224" s="402" t="s">
        <v>158</v>
      </c>
      <c r="C224" s="403"/>
      <c r="D224" s="403"/>
      <c r="E224" s="403"/>
      <c r="F224" s="403"/>
      <c r="G224" s="404"/>
      <c r="H224" s="136">
        <v>1272.8</v>
      </c>
      <c r="I224" s="136"/>
      <c r="J224" s="136">
        <v>1649.5</v>
      </c>
      <c r="K224" s="136"/>
      <c r="L224" s="136">
        <v>1329.4</v>
      </c>
      <c r="M224" s="136"/>
      <c r="N224" s="136"/>
      <c r="O224" s="136"/>
      <c r="P224" s="136"/>
      <c r="Q224" s="136"/>
    </row>
    <row r="225" spans="1:17" ht="30" customHeight="1" x14ac:dyDescent="0.2">
      <c r="B225" s="314" t="s">
        <v>8</v>
      </c>
      <c r="C225" s="315"/>
      <c r="D225" s="315"/>
      <c r="E225" s="315"/>
      <c r="F225" s="315"/>
      <c r="G225" s="316"/>
      <c r="H225" s="17">
        <f>SUM(H221:H224)</f>
        <v>20004.400000000001</v>
      </c>
      <c r="I225" s="17">
        <f t="shared" ref="I225:Q225" si="12">SUM(I221:I224)</f>
        <v>725.9</v>
      </c>
      <c r="J225" s="17">
        <f t="shared" si="12"/>
        <v>23265</v>
      </c>
      <c r="K225" s="17">
        <f t="shared" si="12"/>
        <v>0</v>
      </c>
      <c r="L225" s="17">
        <f t="shared" si="12"/>
        <v>18612</v>
      </c>
      <c r="M225" s="17">
        <f t="shared" si="12"/>
        <v>0</v>
      </c>
      <c r="N225" s="17">
        <f t="shared" si="12"/>
        <v>0</v>
      </c>
      <c r="O225" s="17">
        <f t="shared" si="12"/>
        <v>0</v>
      </c>
      <c r="P225" s="17">
        <f t="shared" si="12"/>
        <v>0</v>
      </c>
      <c r="Q225" s="17">
        <f t="shared" si="12"/>
        <v>0</v>
      </c>
    </row>
    <row r="226" spans="1:17" ht="30" customHeight="1" x14ac:dyDescent="0.2">
      <c r="B226" s="295" t="s">
        <v>30</v>
      </c>
      <c r="C226" s="296"/>
      <c r="D226" s="296"/>
      <c r="E226" s="296"/>
      <c r="F226" s="296"/>
      <c r="G226" s="297"/>
      <c r="H226" s="93" t="s">
        <v>18</v>
      </c>
      <c r="I226" s="136"/>
      <c r="J226" s="93" t="s">
        <v>18</v>
      </c>
      <c r="K226" s="136"/>
      <c r="L226" s="93" t="s">
        <v>18</v>
      </c>
      <c r="M226" s="136"/>
      <c r="N226" s="93" t="s">
        <v>18</v>
      </c>
      <c r="O226" s="136"/>
      <c r="P226" s="93" t="s">
        <v>18</v>
      </c>
      <c r="Q226" s="136"/>
    </row>
    <row r="227" spans="1:17" s="22" customFormat="1" x14ac:dyDescent="0.2">
      <c r="B227" s="58"/>
      <c r="C227" s="58"/>
      <c r="D227" s="58"/>
      <c r="E227" s="58"/>
      <c r="F227" s="58"/>
      <c r="G227" s="58"/>
      <c r="H227" s="64"/>
      <c r="I227" s="61"/>
      <c r="J227" s="64"/>
      <c r="K227" s="61"/>
      <c r="L227" s="64"/>
      <c r="M227" s="61"/>
      <c r="N227" s="64"/>
      <c r="O227" s="61"/>
      <c r="P227" s="64"/>
      <c r="Q227" s="61"/>
    </row>
    <row r="228" spans="1:17" x14ac:dyDescent="0.2">
      <c r="A228" s="21" t="s">
        <v>160</v>
      </c>
      <c r="B228" s="355" t="s">
        <v>159</v>
      </c>
      <c r="C228" s="355"/>
      <c r="D228" s="355"/>
      <c r="E228" s="355"/>
      <c r="F228" s="355"/>
      <c r="G228" s="355"/>
      <c r="H228" s="355"/>
      <c r="I228" s="355"/>
      <c r="J228" s="355"/>
      <c r="K228" s="355"/>
      <c r="L228" s="355"/>
      <c r="M228" s="355"/>
      <c r="N228" s="355"/>
      <c r="O228" s="355"/>
      <c r="P228" s="355"/>
      <c r="Q228" s="355"/>
    </row>
    <row r="229" spans="1:17" x14ac:dyDescent="0.2">
      <c r="B229" s="300" t="s">
        <v>23</v>
      </c>
      <c r="C229" s="401" t="s">
        <v>31</v>
      </c>
      <c r="D229" s="300" t="s">
        <v>415</v>
      </c>
      <c r="E229" s="300"/>
      <c r="F229" s="300"/>
      <c r="G229" s="300"/>
      <c r="H229" s="300" t="s">
        <v>428</v>
      </c>
      <c r="I229" s="300"/>
      <c r="J229" s="300"/>
      <c r="K229" s="300"/>
      <c r="L229" s="300" t="s">
        <v>372</v>
      </c>
      <c r="M229" s="300"/>
      <c r="N229" s="300" t="s">
        <v>376</v>
      </c>
      <c r="O229" s="300"/>
      <c r="P229" s="300" t="s">
        <v>429</v>
      </c>
      <c r="Q229" s="300"/>
    </row>
    <row r="230" spans="1:17" x14ac:dyDescent="0.2">
      <c r="B230" s="300"/>
      <c r="C230" s="401"/>
      <c r="D230" s="401" t="s">
        <v>12</v>
      </c>
      <c r="E230" s="401"/>
      <c r="F230" s="401" t="s">
        <v>13</v>
      </c>
      <c r="G230" s="401"/>
      <c r="H230" s="401" t="s">
        <v>12</v>
      </c>
      <c r="I230" s="401"/>
      <c r="J230" s="401" t="s">
        <v>13</v>
      </c>
      <c r="K230" s="401"/>
      <c r="L230" s="401" t="s">
        <v>12</v>
      </c>
      <c r="M230" s="401" t="s">
        <v>13</v>
      </c>
      <c r="N230" s="401" t="s">
        <v>12</v>
      </c>
      <c r="O230" s="401" t="s">
        <v>13</v>
      </c>
      <c r="P230" s="401" t="s">
        <v>12</v>
      </c>
      <c r="Q230" s="401" t="s">
        <v>13</v>
      </c>
    </row>
    <row r="231" spans="1:17" ht="38.25" x14ac:dyDescent="0.2">
      <c r="B231" s="300"/>
      <c r="C231" s="401"/>
      <c r="D231" s="27" t="s">
        <v>32</v>
      </c>
      <c r="E231" s="27" t="s">
        <v>33</v>
      </c>
      <c r="F231" s="27" t="s">
        <v>32</v>
      </c>
      <c r="G231" s="27" t="s">
        <v>33</v>
      </c>
      <c r="H231" s="27" t="s">
        <v>32</v>
      </c>
      <c r="I231" s="27" t="s">
        <v>351</v>
      </c>
      <c r="J231" s="27" t="s">
        <v>32</v>
      </c>
      <c r="K231" s="27" t="s">
        <v>351</v>
      </c>
      <c r="L231" s="401"/>
      <c r="M231" s="401"/>
      <c r="N231" s="401"/>
      <c r="O231" s="401"/>
      <c r="P231" s="401"/>
      <c r="Q231" s="401"/>
    </row>
    <row r="232" spans="1:17" x14ac:dyDescent="0.2">
      <c r="B232" s="1">
        <v>1</v>
      </c>
      <c r="C232" s="1">
        <v>2</v>
      </c>
      <c r="D232" s="1">
        <v>3</v>
      </c>
      <c r="E232" s="1">
        <v>4</v>
      </c>
      <c r="F232" s="1">
        <v>5</v>
      </c>
      <c r="G232" s="1">
        <v>6</v>
      </c>
      <c r="H232" s="1">
        <v>7</v>
      </c>
      <c r="I232" s="1">
        <v>8</v>
      </c>
      <c r="J232" s="1">
        <v>9</v>
      </c>
      <c r="K232" s="1">
        <v>10</v>
      </c>
      <c r="L232" s="1">
        <v>11</v>
      </c>
      <c r="M232" s="1">
        <v>12</v>
      </c>
      <c r="N232" s="1">
        <v>13</v>
      </c>
      <c r="O232" s="1">
        <v>14</v>
      </c>
      <c r="P232" s="1">
        <v>15</v>
      </c>
      <c r="Q232" s="1">
        <v>16</v>
      </c>
    </row>
    <row r="233" spans="1:17" ht="24" x14ac:dyDescent="0.2">
      <c r="B233" s="1">
        <v>1</v>
      </c>
      <c r="C233" s="207" t="s">
        <v>161</v>
      </c>
      <c r="D233" s="137">
        <v>71</v>
      </c>
      <c r="E233" s="137">
        <v>71</v>
      </c>
      <c r="F233" s="137"/>
      <c r="G233" s="137"/>
      <c r="H233" s="137">
        <v>74</v>
      </c>
      <c r="I233" s="137">
        <v>50</v>
      </c>
      <c r="J233" s="137"/>
      <c r="K233" s="137"/>
      <c r="L233" s="137">
        <v>47</v>
      </c>
      <c r="M233" s="137"/>
      <c r="N233" s="137"/>
      <c r="O233" s="137"/>
      <c r="P233" s="137"/>
      <c r="Q233" s="137"/>
    </row>
    <row r="234" spans="1:17" ht="67.5" x14ac:dyDescent="0.2">
      <c r="B234" s="1">
        <v>2</v>
      </c>
      <c r="C234" s="206" t="s">
        <v>346</v>
      </c>
      <c r="D234" s="137">
        <v>7</v>
      </c>
      <c r="E234" s="137">
        <v>7</v>
      </c>
      <c r="F234" s="137"/>
      <c r="G234" s="137"/>
      <c r="H234" s="137">
        <v>7</v>
      </c>
      <c r="I234" s="137">
        <v>7</v>
      </c>
      <c r="J234" s="137"/>
      <c r="K234" s="137"/>
      <c r="L234" s="137">
        <v>7</v>
      </c>
      <c r="M234" s="137"/>
      <c r="N234" s="137"/>
      <c r="O234" s="137"/>
      <c r="P234" s="137"/>
      <c r="Q234" s="137"/>
    </row>
    <row r="235" spans="1:17" ht="36" x14ac:dyDescent="0.2">
      <c r="B235" s="1">
        <v>3</v>
      </c>
      <c r="C235" s="207" t="s">
        <v>347</v>
      </c>
      <c r="D235" s="137">
        <v>9</v>
      </c>
      <c r="E235" s="137">
        <v>8</v>
      </c>
      <c r="F235" s="137"/>
      <c r="G235" s="137"/>
      <c r="H235" s="137">
        <v>6</v>
      </c>
      <c r="I235" s="137">
        <v>6</v>
      </c>
      <c r="J235" s="137"/>
      <c r="K235" s="137"/>
      <c r="L235" s="137">
        <v>6</v>
      </c>
      <c r="M235" s="137"/>
      <c r="N235" s="137"/>
      <c r="O235" s="137"/>
      <c r="P235" s="137"/>
      <c r="Q235" s="137"/>
    </row>
    <row r="236" spans="1:17" ht="60" x14ac:dyDescent="0.2">
      <c r="B236" s="1">
        <v>4</v>
      </c>
      <c r="C236" s="207" t="s">
        <v>348</v>
      </c>
      <c r="D236" s="137">
        <v>10</v>
      </c>
      <c r="E236" s="137">
        <v>8</v>
      </c>
      <c r="F236" s="137"/>
      <c r="G236" s="137"/>
      <c r="H236" s="137">
        <v>10</v>
      </c>
      <c r="I236" s="137">
        <v>9</v>
      </c>
      <c r="J236" s="137"/>
      <c r="K236" s="137"/>
      <c r="L236" s="137">
        <v>18</v>
      </c>
      <c r="M236" s="137"/>
      <c r="N236" s="137"/>
      <c r="O236" s="137"/>
      <c r="P236" s="137"/>
      <c r="Q236" s="137"/>
    </row>
    <row r="237" spans="1:17" ht="60" x14ac:dyDescent="0.2">
      <c r="B237" s="1">
        <v>5</v>
      </c>
      <c r="C237" s="207" t="s">
        <v>349</v>
      </c>
      <c r="D237" s="137"/>
      <c r="E237" s="137"/>
      <c r="F237" s="137"/>
      <c r="G237" s="137"/>
      <c r="H237" s="137"/>
      <c r="I237" s="137"/>
      <c r="J237" s="137"/>
      <c r="K237" s="137"/>
      <c r="L237" s="137"/>
      <c r="M237" s="137"/>
      <c r="N237" s="137"/>
      <c r="O237" s="137"/>
      <c r="P237" s="137"/>
      <c r="Q237" s="137"/>
    </row>
    <row r="238" spans="1:17" x14ac:dyDescent="0.2">
      <c r="B238" s="32">
        <v>6</v>
      </c>
      <c r="C238" s="208" t="s">
        <v>162</v>
      </c>
      <c r="D238" s="136"/>
      <c r="E238" s="136"/>
      <c r="F238" s="136"/>
      <c r="G238" s="136"/>
      <c r="H238" s="136"/>
      <c r="I238" s="136"/>
      <c r="J238" s="136"/>
      <c r="K238" s="136"/>
      <c r="L238" s="136"/>
      <c r="M238" s="136"/>
      <c r="N238" s="136"/>
      <c r="O238" s="136"/>
      <c r="P238" s="136"/>
      <c r="Q238" s="136"/>
    </row>
    <row r="239" spans="1:17" x14ac:dyDescent="0.2">
      <c r="B239" s="383" t="s">
        <v>34</v>
      </c>
      <c r="C239" s="385"/>
      <c r="D239" s="17">
        <f>SUM(D233:D238)</f>
        <v>97</v>
      </c>
      <c r="E239" s="17">
        <f t="shared" ref="E239:Q239" si="13">SUM(E233:E238)</f>
        <v>94</v>
      </c>
      <c r="F239" s="17">
        <f t="shared" si="13"/>
        <v>0</v>
      </c>
      <c r="G239" s="17">
        <f t="shared" si="13"/>
        <v>0</v>
      </c>
      <c r="H239" s="17">
        <f t="shared" si="13"/>
        <v>97</v>
      </c>
      <c r="I239" s="17">
        <f t="shared" si="13"/>
        <v>72</v>
      </c>
      <c r="J239" s="17">
        <f t="shared" si="13"/>
        <v>0</v>
      </c>
      <c r="K239" s="17">
        <f t="shared" si="13"/>
        <v>0</v>
      </c>
      <c r="L239" s="17">
        <f t="shared" si="13"/>
        <v>78</v>
      </c>
      <c r="M239" s="17">
        <f t="shared" si="13"/>
        <v>0</v>
      </c>
      <c r="N239" s="17">
        <f t="shared" si="13"/>
        <v>0</v>
      </c>
      <c r="O239" s="17">
        <f t="shared" si="13"/>
        <v>0</v>
      </c>
      <c r="P239" s="17">
        <f t="shared" si="13"/>
        <v>0</v>
      </c>
      <c r="Q239" s="34">
        <f t="shared" si="13"/>
        <v>0</v>
      </c>
    </row>
    <row r="240" spans="1:17" ht="56.25" customHeight="1" x14ac:dyDescent="0.2">
      <c r="B240" s="310" t="s">
        <v>35</v>
      </c>
      <c r="C240" s="312"/>
      <c r="D240" s="93" t="s">
        <v>18</v>
      </c>
      <c r="E240" s="93" t="s">
        <v>18</v>
      </c>
      <c r="F240" s="136"/>
      <c r="G240" s="136"/>
      <c r="H240" s="93" t="s">
        <v>18</v>
      </c>
      <c r="I240" s="93" t="s">
        <v>18</v>
      </c>
      <c r="J240" s="136"/>
      <c r="K240" s="136"/>
      <c r="L240" s="93" t="s">
        <v>18</v>
      </c>
      <c r="M240" s="136"/>
      <c r="N240" s="93" t="s">
        <v>18</v>
      </c>
      <c r="O240" s="136"/>
      <c r="P240" s="93" t="s">
        <v>18</v>
      </c>
      <c r="Q240" s="136"/>
    </row>
    <row r="241" spans="1:17" s="22" customFormat="1" ht="9" customHeight="1" x14ac:dyDescent="0.2">
      <c r="B241" s="65"/>
      <c r="C241" s="65"/>
      <c r="D241" s="64"/>
      <c r="E241" s="64"/>
      <c r="F241" s="61"/>
      <c r="G241" s="61"/>
      <c r="H241" s="64"/>
      <c r="I241" s="64"/>
      <c r="J241" s="61"/>
      <c r="K241" s="61"/>
      <c r="L241" s="64"/>
      <c r="M241" s="61"/>
      <c r="N241" s="64"/>
      <c r="O241" s="61"/>
      <c r="P241" s="64"/>
      <c r="Q241" s="61"/>
    </row>
    <row r="242" spans="1:17" x14ac:dyDescent="0.2">
      <c r="A242" s="21" t="s">
        <v>163</v>
      </c>
      <c r="B242" s="355" t="s">
        <v>164</v>
      </c>
      <c r="C242" s="355"/>
      <c r="D242" s="355"/>
      <c r="E242" s="355"/>
      <c r="F242" s="355"/>
      <c r="G242" s="355"/>
      <c r="H242" s="355"/>
      <c r="I242" s="355"/>
      <c r="J242" s="355"/>
      <c r="K242" s="355"/>
      <c r="L242" s="355"/>
      <c r="M242" s="355"/>
      <c r="N242" s="355"/>
      <c r="O242" s="355"/>
      <c r="P242" s="355"/>
      <c r="Q242" s="355"/>
    </row>
    <row r="243" spans="1:17" x14ac:dyDescent="0.2">
      <c r="A243" s="21"/>
      <c r="B243" s="38"/>
      <c r="C243" s="38"/>
      <c r="D243" s="38"/>
      <c r="E243" s="38"/>
      <c r="F243" s="38"/>
      <c r="G243" s="38"/>
      <c r="H243" s="38"/>
      <c r="I243" s="38"/>
      <c r="J243" s="38"/>
      <c r="K243" s="38"/>
      <c r="L243" s="38"/>
      <c r="M243" s="38"/>
      <c r="N243" s="38"/>
      <c r="O243" s="38"/>
      <c r="P243" s="38"/>
      <c r="Q243" s="38"/>
    </row>
    <row r="244" spans="1:17" x14ac:dyDescent="0.2">
      <c r="A244" s="21" t="s">
        <v>165</v>
      </c>
      <c r="B244" s="355" t="s">
        <v>430</v>
      </c>
      <c r="C244" s="355"/>
      <c r="D244" s="355"/>
      <c r="E244" s="355"/>
      <c r="F244" s="355"/>
      <c r="G244" s="355"/>
      <c r="H244" s="355"/>
      <c r="I244" s="355"/>
      <c r="J244" s="355"/>
      <c r="K244" s="355"/>
      <c r="L244" s="355"/>
      <c r="M244" s="355"/>
      <c r="N244" s="355"/>
      <c r="O244" s="355"/>
      <c r="P244" s="355"/>
      <c r="Q244" s="355"/>
    </row>
    <row r="245" spans="1:17" s="62" customFormat="1" ht="12.75" x14ac:dyDescent="0.2">
      <c r="Q245" s="26" t="s">
        <v>81</v>
      </c>
    </row>
    <row r="246" spans="1:17" ht="40.5" customHeight="1" x14ac:dyDescent="0.2">
      <c r="B246" s="300" t="s">
        <v>23</v>
      </c>
      <c r="C246" s="399" t="s">
        <v>36</v>
      </c>
      <c r="D246" s="356" t="s">
        <v>37</v>
      </c>
      <c r="E246" s="358"/>
      <c r="F246" s="356" t="s">
        <v>38</v>
      </c>
      <c r="G246" s="357"/>
      <c r="H246" s="358"/>
      <c r="I246" s="356" t="s">
        <v>39</v>
      </c>
      <c r="J246" s="357"/>
      <c r="K246" s="358"/>
      <c r="L246" s="300" t="s">
        <v>415</v>
      </c>
      <c r="M246" s="300"/>
      <c r="N246" s="392" t="s">
        <v>416</v>
      </c>
      <c r="O246" s="392"/>
      <c r="P246" s="300" t="s">
        <v>391</v>
      </c>
      <c r="Q246" s="300"/>
    </row>
    <row r="247" spans="1:17" ht="45" customHeight="1" x14ac:dyDescent="0.2">
      <c r="B247" s="300"/>
      <c r="C247" s="400"/>
      <c r="D247" s="359"/>
      <c r="E247" s="361"/>
      <c r="F247" s="359"/>
      <c r="G247" s="360"/>
      <c r="H247" s="361"/>
      <c r="I247" s="359"/>
      <c r="J247" s="360"/>
      <c r="K247" s="361"/>
      <c r="L247" s="27" t="s">
        <v>12</v>
      </c>
      <c r="M247" s="27" t="s">
        <v>13</v>
      </c>
      <c r="N247" s="27" t="s">
        <v>12</v>
      </c>
      <c r="O247" s="27" t="s">
        <v>13</v>
      </c>
      <c r="P247" s="27" t="s">
        <v>12</v>
      </c>
      <c r="Q247" s="27" t="s">
        <v>13</v>
      </c>
    </row>
    <row r="248" spans="1:17" x14ac:dyDescent="0.2">
      <c r="B248" s="1">
        <v>1</v>
      </c>
      <c r="C248" s="1">
        <v>2</v>
      </c>
      <c r="D248" s="356">
        <v>3</v>
      </c>
      <c r="E248" s="358">
        <v>3</v>
      </c>
      <c r="F248" s="304">
        <v>4</v>
      </c>
      <c r="G248" s="323"/>
      <c r="H248" s="305"/>
      <c r="I248" s="304">
        <v>5</v>
      </c>
      <c r="J248" s="323"/>
      <c r="K248" s="305"/>
      <c r="L248" s="1">
        <v>6</v>
      </c>
      <c r="M248" s="1">
        <v>7</v>
      </c>
      <c r="N248" s="1">
        <v>8</v>
      </c>
      <c r="O248" s="1">
        <v>9</v>
      </c>
      <c r="P248" s="1">
        <v>10</v>
      </c>
      <c r="Q248" s="1">
        <v>11</v>
      </c>
    </row>
    <row r="249" spans="1:17" x14ac:dyDescent="0.2">
      <c r="B249" s="314" t="s">
        <v>8</v>
      </c>
      <c r="C249" s="315"/>
      <c r="D249" s="315"/>
      <c r="E249" s="315"/>
      <c r="F249" s="315"/>
      <c r="G249" s="315"/>
      <c r="H249" s="315"/>
      <c r="I249" s="315"/>
      <c r="J249" s="315"/>
      <c r="K249" s="316"/>
      <c r="L249" s="17">
        <v>0</v>
      </c>
      <c r="M249" s="17">
        <v>0</v>
      </c>
      <c r="N249" s="17">
        <v>0</v>
      </c>
      <c r="O249" s="17">
        <v>0</v>
      </c>
      <c r="P249" s="17">
        <v>0</v>
      </c>
      <c r="Q249" s="17">
        <v>0</v>
      </c>
    </row>
    <row r="250" spans="1:17" x14ac:dyDescent="0.2">
      <c r="B250" s="48"/>
      <c r="C250" s="48"/>
      <c r="D250" s="48"/>
      <c r="E250" s="48"/>
      <c r="F250" s="48"/>
      <c r="G250" s="48"/>
      <c r="H250" s="48"/>
      <c r="I250" s="48"/>
      <c r="J250" s="48"/>
      <c r="K250" s="48"/>
      <c r="L250" s="37"/>
      <c r="M250" s="37"/>
      <c r="N250" s="37"/>
      <c r="O250" s="37"/>
      <c r="P250" s="37"/>
      <c r="Q250" s="37"/>
    </row>
    <row r="251" spans="1:17" x14ac:dyDescent="0.2">
      <c r="A251" s="21" t="s">
        <v>166</v>
      </c>
      <c r="B251" s="355" t="s">
        <v>431</v>
      </c>
      <c r="C251" s="355"/>
      <c r="D251" s="355"/>
      <c r="E251" s="355"/>
      <c r="F251" s="355"/>
      <c r="G251" s="355"/>
      <c r="H251" s="355"/>
      <c r="I251" s="355"/>
      <c r="J251" s="355"/>
      <c r="K251" s="355"/>
      <c r="L251" s="355"/>
      <c r="M251" s="355"/>
      <c r="N251" s="355"/>
      <c r="O251" s="355"/>
      <c r="P251" s="355"/>
      <c r="Q251" s="355"/>
    </row>
    <row r="252" spans="1:17" s="62" customFormat="1" ht="12.75" x14ac:dyDescent="0.2">
      <c r="Q252" s="26" t="s">
        <v>81</v>
      </c>
    </row>
    <row r="253" spans="1:17" ht="30" customHeight="1" x14ac:dyDescent="0.2">
      <c r="B253" s="300" t="s">
        <v>23</v>
      </c>
      <c r="C253" s="300" t="s">
        <v>36</v>
      </c>
      <c r="D253" s="300" t="s">
        <v>37</v>
      </c>
      <c r="E253" s="300"/>
      <c r="F253" s="300" t="s">
        <v>38</v>
      </c>
      <c r="G253" s="300"/>
      <c r="H253" s="300"/>
      <c r="I253" s="300"/>
      <c r="J253" s="300" t="s">
        <v>39</v>
      </c>
      <c r="K253" s="300"/>
      <c r="L253" s="300"/>
      <c r="M253" s="300"/>
      <c r="N253" s="300" t="s">
        <v>374</v>
      </c>
      <c r="O253" s="300"/>
      <c r="P253" s="300" t="s">
        <v>392</v>
      </c>
      <c r="Q253" s="300"/>
    </row>
    <row r="254" spans="1:17" ht="45" customHeight="1" x14ac:dyDescent="0.2">
      <c r="B254" s="300"/>
      <c r="C254" s="300"/>
      <c r="D254" s="300"/>
      <c r="E254" s="300"/>
      <c r="F254" s="300"/>
      <c r="G254" s="300"/>
      <c r="H254" s="300"/>
      <c r="I254" s="300"/>
      <c r="J254" s="300"/>
      <c r="K254" s="300"/>
      <c r="L254" s="300"/>
      <c r="M254" s="300"/>
      <c r="N254" s="27" t="s">
        <v>12</v>
      </c>
      <c r="O254" s="27" t="s">
        <v>13</v>
      </c>
      <c r="P254" s="27" t="s">
        <v>12</v>
      </c>
      <c r="Q254" s="27" t="s">
        <v>13</v>
      </c>
    </row>
    <row r="255" spans="1:17" x14ac:dyDescent="0.2">
      <c r="B255" s="1">
        <v>1</v>
      </c>
      <c r="C255" s="1">
        <v>2</v>
      </c>
      <c r="D255" s="300">
        <v>3</v>
      </c>
      <c r="E255" s="300"/>
      <c r="F255" s="300">
        <v>4</v>
      </c>
      <c r="G255" s="300"/>
      <c r="H255" s="300"/>
      <c r="I255" s="300"/>
      <c r="J255" s="300">
        <v>5</v>
      </c>
      <c r="K255" s="300"/>
      <c r="L255" s="300"/>
      <c r="M255" s="300"/>
      <c r="N255" s="1">
        <v>6</v>
      </c>
      <c r="O255" s="1">
        <v>7</v>
      </c>
      <c r="P255" s="1">
        <v>8</v>
      </c>
      <c r="Q255" s="1">
        <v>9</v>
      </c>
    </row>
    <row r="256" spans="1:17" x14ac:dyDescent="0.2">
      <c r="B256" s="395" t="s">
        <v>8</v>
      </c>
      <c r="C256" s="395"/>
      <c r="D256" s="395"/>
      <c r="E256" s="395"/>
      <c r="F256" s="395"/>
      <c r="G256" s="395"/>
      <c r="H256" s="395"/>
      <c r="I256" s="395"/>
      <c r="J256" s="395"/>
      <c r="K256" s="395"/>
      <c r="L256" s="395"/>
      <c r="M256" s="395"/>
      <c r="N256" s="17">
        <v>0</v>
      </c>
      <c r="O256" s="17">
        <v>0</v>
      </c>
      <c r="P256" s="17">
        <v>0</v>
      </c>
      <c r="Q256" s="17">
        <v>0</v>
      </c>
    </row>
    <row r="257" spans="1:17" x14ac:dyDescent="0.2">
      <c r="B257" s="48"/>
      <c r="C257" s="48"/>
      <c r="D257" s="48"/>
      <c r="E257" s="48"/>
      <c r="F257" s="48"/>
      <c r="G257" s="48"/>
      <c r="H257" s="48"/>
      <c r="I257" s="48"/>
      <c r="J257" s="48"/>
      <c r="K257" s="48"/>
      <c r="L257" s="48"/>
      <c r="M257" s="48"/>
      <c r="N257" s="37"/>
      <c r="O257" s="37"/>
      <c r="P257" s="37"/>
      <c r="Q257" s="37"/>
    </row>
    <row r="258" spans="1:17" ht="33.75" customHeight="1" x14ac:dyDescent="0.2">
      <c r="A258" s="21" t="s">
        <v>167</v>
      </c>
      <c r="B258" s="355" t="s">
        <v>432</v>
      </c>
      <c r="C258" s="355"/>
      <c r="D258" s="355"/>
      <c r="E258" s="355"/>
      <c r="F258" s="355"/>
      <c r="G258" s="355"/>
      <c r="H258" s="355"/>
      <c r="I258" s="355"/>
      <c r="J258" s="355"/>
      <c r="K258" s="355"/>
      <c r="L258" s="355"/>
      <c r="M258" s="355"/>
      <c r="N258" s="355"/>
      <c r="O258" s="355"/>
      <c r="P258" s="355"/>
      <c r="Q258" s="355"/>
    </row>
    <row r="259" spans="1:17" x14ac:dyDescent="0.2">
      <c r="A259" s="21"/>
      <c r="B259" s="38"/>
      <c r="C259" s="38"/>
      <c r="D259" s="38"/>
      <c r="E259" s="38"/>
      <c r="F259" s="38"/>
      <c r="G259" s="38"/>
      <c r="H259" s="38"/>
      <c r="I259" s="38"/>
      <c r="J259" s="38"/>
      <c r="K259" s="38"/>
      <c r="L259" s="38"/>
      <c r="M259" s="38"/>
      <c r="N259" s="38"/>
      <c r="O259" s="38"/>
      <c r="P259" s="38"/>
      <c r="Q259" s="38"/>
    </row>
    <row r="260" spans="1:17" ht="99.95" customHeight="1" x14ac:dyDescent="0.2">
      <c r="A260" s="21"/>
      <c r="B260" s="396" t="s">
        <v>466</v>
      </c>
      <c r="C260" s="396"/>
      <c r="D260" s="396"/>
      <c r="E260" s="396"/>
      <c r="F260" s="396"/>
      <c r="G260" s="396"/>
      <c r="H260" s="396"/>
      <c r="I260" s="396"/>
      <c r="J260" s="396"/>
      <c r="K260" s="396"/>
      <c r="L260" s="396"/>
      <c r="M260" s="396"/>
      <c r="N260" s="396"/>
      <c r="O260" s="396"/>
      <c r="P260" s="396"/>
      <c r="Q260" s="396"/>
    </row>
    <row r="261" spans="1:17" ht="99.95" customHeight="1" x14ac:dyDescent="0.2">
      <c r="A261" s="21"/>
      <c r="B261" s="396" t="s">
        <v>468</v>
      </c>
      <c r="C261" s="396"/>
      <c r="D261" s="396"/>
      <c r="E261" s="396"/>
      <c r="F261" s="396"/>
      <c r="G261" s="396"/>
      <c r="H261" s="396"/>
      <c r="I261" s="396"/>
      <c r="J261" s="396"/>
      <c r="K261" s="396"/>
      <c r="L261" s="396"/>
      <c r="M261" s="396"/>
      <c r="N261" s="396"/>
      <c r="O261" s="396"/>
      <c r="P261" s="396"/>
      <c r="Q261" s="396"/>
    </row>
    <row r="262" spans="1:17" ht="99.95" customHeight="1" x14ac:dyDescent="0.2">
      <c r="A262" s="21"/>
      <c r="B262" s="396" t="s">
        <v>475</v>
      </c>
      <c r="C262" s="396"/>
      <c r="D262" s="396"/>
      <c r="E262" s="396"/>
      <c r="F262" s="396"/>
      <c r="G262" s="396"/>
      <c r="H262" s="396"/>
      <c r="I262" s="396"/>
      <c r="J262" s="396"/>
      <c r="K262" s="396"/>
      <c r="L262" s="396"/>
      <c r="M262" s="396"/>
      <c r="N262" s="396"/>
      <c r="O262" s="396"/>
      <c r="P262" s="396"/>
      <c r="Q262" s="396"/>
    </row>
    <row r="263" spans="1:17" x14ac:dyDescent="0.2">
      <c r="A263" s="21"/>
      <c r="B263" s="66"/>
      <c r="C263" s="66"/>
      <c r="D263" s="66"/>
      <c r="E263" s="66"/>
      <c r="F263" s="66"/>
      <c r="G263" s="66"/>
      <c r="H263" s="66"/>
      <c r="I263" s="66"/>
      <c r="J263" s="66"/>
      <c r="K263" s="66"/>
      <c r="L263" s="66"/>
      <c r="M263" s="66"/>
      <c r="N263" s="66"/>
      <c r="O263" s="66"/>
      <c r="P263" s="66"/>
      <c r="Q263" s="66"/>
    </row>
    <row r="264" spans="1:17" x14ac:dyDescent="0.2">
      <c r="A264" s="21" t="s">
        <v>168</v>
      </c>
      <c r="B264" s="355" t="s">
        <v>433</v>
      </c>
      <c r="C264" s="355"/>
      <c r="D264" s="355"/>
      <c r="E264" s="355"/>
      <c r="F264" s="355"/>
      <c r="G264" s="355"/>
      <c r="H264" s="355"/>
      <c r="I264" s="355"/>
      <c r="J264" s="355"/>
      <c r="K264" s="355"/>
      <c r="L264" s="355"/>
      <c r="M264" s="355"/>
      <c r="N264" s="355"/>
      <c r="O264" s="355"/>
      <c r="P264" s="355"/>
      <c r="Q264" s="355"/>
    </row>
    <row r="265" spans="1:17" x14ac:dyDescent="0.2">
      <c r="A265" s="21"/>
      <c r="B265" s="38"/>
      <c r="C265" s="38"/>
      <c r="D265" s="38"/>
      <c r="E265" s="38"/>
      <c r="F265" s="38"/>
      <c r="G265" s="38"/>
      <c r="H265" s="38"/>
      <c r="I265" s="38"/>
      <c r="J265" s="38"/>
      <c r="K265" s="38"/>
      <c r="L265" s="38"/>
      <c r="M265" s="38"/>
      <c r="N265" s="38"/>
      <c r="O265" s="38"/>
      <c r="P265" s="38"/>
      <c r="Q265" s="38"/>
    </row>
    <row r="266" spans="1:17" x14ac:dyDescent="0.2">
      <c r="A266" s="21" t="s">
        <v>169</v>
      </c>
      <c r="B266" s="355" t="s">
        <v>434</v>
      </c>
      <c r="C266" s="355"/>
      <c r="D266" s="355"/>
      <c r="E266" s="355"/>
      <c r="F266" s="355"/>
      <c r="G266" s="355"/>
      <c r="H266" s="355"/>
      <c r="I266" s="355"/>
      <c r="J266" s="355"/>
      <c r="K266" s="355"/>
      <c r="L266" s="355"/>
      <c r="M266" s="355"/>
      <c r="N266" s="355"/>
      <c r="O266" s="355"/>
      <c r="P266" s="355"/>
      <c r="Q266" s="355"/>
    </row>
    <row r="267" spans="1:17" s="62" customFormat="1" ht="12.75" x14ac:dyDescent="0.2">
      <c r="Q267" s="26" t="s">
        <v>81</v>
      </c>
    </row>
    <row r="268" spans="1:17" ht="45" customHeight="1" x14ac:dyDescent="0.2">
      <c r="B268" s="300" t="s">
        <v>40</v>
      </c>
      <c r="C268" s="300" t="s">
        <v>4</v>
      </c>
      <c r="D268" s="300"/>
      <c r="E268" s="300"/>
      <c r="F268" s="300"/>
      <c r="G268" s="300"/>
      <c r="H268" s="300"/>
      <c r="I268" s="397" t="s">
        <v>41</v>
      </c>
      <c r="J268" s="397" t="s">
        <v>42</v>
      </c>
      <c r="K268" s="397" t="s">
        <v>377</v>
      </c>
      <c r="L268" s="397" t="s">
        <v>435</v>
      </c>
      <c r="M268" s="397" t="s">
        <v>43</v>
      </c>
      <c r="N268" s="397" t="s">
        <v>44</v>
      </c>
      <c r="O268" s="397"/>
      <c r="P268" s="300" t="s">
        <v>171</v>
      </c>
      <c r="Q268" s="300"/>
    </row>
    <row r="269" spans="1:17" ht="45" customHeight="1" x14ac:dyDescent="0.2">
      <c r="B269" s="300"/>
      <c r="C269" s="300"/>
      <c r="D269" s="300"/>
      <c r="E269" s="300"/>
      <c r="F269" s="300"/>
      <c r="G269" s="300"/>
      <c r="H269" s="300"/>
      <c r="I269" s="397"/>
      <c r="J269" s="397"/>
      <c r="K269" s="397"/>
      <c r="L269" s="397"/>
      <c r="M269" s="397"/>
      <c r="N269" s="67" t="s">
        <v>45</v>
      </c>
      <c r="O269" s="67" t="s">
        <v>46</v>
      </c>
      <c r="P269" s="300"/>
      <c r="Q269" s="300"/>
    </row>
    <row r="270" spans="1:17" x14ac:dyDescent="0.2">
      <c r="B270" s="1">
        <v>1</v>
      </c>
      <c r="C270" s="300">
        <v>2</v>
      </c>
      <c r="D270" s="300"/>
      <c r="E270" s="300"/>
      <c r="F270" s="300"/>
      <c r="G270" s="300"/>
      <c r="H270" s="300"/>
      <c r="I270" s="1">
        <v>3</v>
      </c>
      <c r="J270" s="1">
        <v>4</v>
      </c>
      <c r="K270" s="1">
        <v>5</v>
      </c>
      <c r="L270" s="1">
        <v>6</v>
      </c>
      <c r="M270" s="1">
        <v>7</v>
      </c>
      <c r="N270" s="1">
        <v>8</v>
      </c>
      <c r="O270" s="1">
        <v>9</v>
      </c>
      <c r="P270" s="300">
        <v>10</v>
      </c>
      <c r="Q270" s="300"/>
    </row>
    <row r="271" spans="1:17" x14ac:dyDescent="0.2">
      <c r="B271" s="47">
        <v>2110</v>
      </c>
      <c r="C271" s="318" t="s">
        <v>111</v>
      </c>
      <c r="D271" s="319"/>
      <c r="E271" s="319"/>
      <c r="F271" s="319"/>
      <c r="G271" s="319"/>
      <c r="H271" s="320"/>
      <c r="I271" s="138">
        <v>20004.400000000001</v>
      </c>
      <c r="J271" s="50">
        <f>I87</f>
        <v>20004.400000000001</v>
      </c>
      <c r="K271" s="138"/>
      <c r="L271" s="138"/>
      <c r="M271" s="50">
        <f>L271-K271</f>
        <v>0</v>
      </c>
      <c r="N271" s="138"/>
      <c r="O271" s="138"/>
      <c r="P271" s="367">
        <f>J271+L271</f>
        <v>20004.400000000001</v>
      </c>
      <c r="Q271" s="368"/>
    </row>
    <row r="272" spans="1:17" ht="15.75" customHeight="1" x14ac:dyDescent="0.2">
      <c r="B272" s="47">
        <v>2120</v>
      </c>
      <c r="C272" s="318" t="s">
        <v>112</v>
      </c>
      <c r="D272" s="319"/>
      <c r="E272" s="319"/>
      <c r="F272" s="319"/>
      <c r="G272" s="319"/>
      <c r="H272" s="320"/>
      <c r="I272" s="138">
        <v>4400.8999999999996</v>
      </c>
      <c r="J272" s="50">
        <f t="shared" ref="J272:J297" si="14">I88</f>
        <v>4349</v>
      </c>
      <c r="K272" s="138"/>
      <c r="L272" s="138"/>
      <c r="M272" s="50">
        <f t="shared" ref="M272:M297" si="15">L272-K272</f>
        <v>0</v>
      </c>
      <c r="N272" s="138"/>
      <c r="O272" s="138"/>
      <c r="P272" s="367">
        <f t="shared" ref="P272:P287" si="16">J272+L272</f>
        <v>4349</v>
      </c>
      <c r="Q272" s="368"/>
    </row>
    <row r="273" spans="2:17" ht="15.75" customHeight="1" x14ac:dyDescent="0.2">
      <c r="B273" s="47">
        <v>2210</v>
      </c>
      <c r="C273" s="318" t="s">
        <v>113</v>
      </c>
      <c r="D273" s="319"/>
      <c r="E273" s="319"/>
      <c r="F273" s="319"/>
      <c r="G273" s="319"/>
      <c r="H273" s="320"/>
      <c r="I273" s="138">
        <v>595.29999999999995</v>
      </c>
      <c r="J273" s="50">
        <f t="shared" si="14"/>
        <v>595.29999999999995</v>
      </c>
      <c r="K273" s="138"/>
      <c r="L273" s="138"/>
      <c r="M273" s="50">
        <f t="shared" si="15"/>
        <v>0</v>
      </c>
      <c r="N273" s="138"/>
      <c r="O273" s="138"/>
      <c r="P273" s="367">
        <f t="shared" si="16"/>
        <v>595.29999999999995</v>
      </c>
      <c r="Q273" s="368"/>
    </row>
    <row r="274" spans="2:17" ht="15.75" customHeight="1" x14ac:dyDescent="0.2">
      <c r="B274" s="47">
        <v>2220</v>
      </c>
      <c r="C274" s="318" t="s">
        <v>114</v>
      </c>
      <c r="D274" s="319"/>
      <c r="E274" s="319"/>
      <c r="F274" s="319"/>
      <c r="G274" s="319"/>
      <c r="H274" s="320"/>
      <c r="I274" s="138"/>
      <c r="J274" s="50">
        <f t="shared" si="14"/>
        <v>0</v>
      </c>
      <c r="K274" s="138"/>
      <c r="L274" s="138"/>
      <c r="M274" s="50">
        <f t="shared" si="15"/>
        <v>0</v>
      </c>
      <c r="N274" s="138"/>
      <c r="O274" s="138"/>
      <c r="P274" s="367">
        <f t="shared" si="16"/>
        <v>0</v>
      </c>
      <c r="Q274" s="368"/>
    </row>
    <row r="275" spans="2:17" ht="15.75" customHeight="1" x14ac:dyDescent="0.2">
      <c r="B275" s="47">
        <v>2230</v>
      </c>
      <c r="C275" s="318" t="s">
        <v>115</v>
      </c>
      <c r="D275" s="319"/>
      <c r="E275" s="319"/>
      <c r="F275" s="319"/>
      <c r="G275" s="319"/>
      <c r="H275" s="320"/>
      <c r="I275" s="138"/>
      <c r="J275" s="50">
        <f t="shared" si="14"/>
        <v>0</v>
      </c>
      <c r="K275" s="138"/>
      <c r="L275" s="138"/>
      <c r="M275" s="50">
        <f t="shared" si="15"/>
        <v>0</v>
      </c>
      <c r="N275" s="138"/>
      <c r="O275" s="138"/>
      <c r="P275" s="367">
        <f t="shared" si="16"/>
        <v>0</v>
      </c>
      <c r="Q275" s="368"/>
    </row>
    <row r="276" spans="2:17" ht="15.75" customHeight="1" x14ac:dyDescent="0.2">
      <c r="B276" s="47">
        <v>2240</v>
      </c>
      <c r="C276" s="318" t="s">
        <v>116</v>
      </c>
      <c r="D276" s="319"/>
      <c r="E276" s="319"/>
      <c r="F276" s="319"/>
      <c r="G276" s="319"/>
      <c r="H276" s="320"/>
      <c r="I276" s="138">
        <v>432.6</v>
      </c>
      <c r="J276" s="50">
        <f t="shared" si="14"/>
        <v>431.1</v>
      </c>
      <c r="K276" s="138"/>
      <c r="L276" s="138"/>
      <c r="M276" s="50">
        <f t="shared" si="15"/>
        <v>0</v>
      </c>
      <c r="N276" s="138"/>
      <c r="O276" s="138"/>
      <c r="P276" s="367">
        <f t="shared" si="16"/>
        <v>431.1</v>
      </c>
      <c r="Q276" s="368"/>
    </row>
    <row r="277" spans="2:17" ht="15.75" customHeight="1" x14ac:dyDescent="0.2">
      <c r="B277" s="47">
        <v>2250</v>
      </c>
      <c r="C277" s="318" t="s">
        <v>117</v>
      </c>
      <c r="D277" s="319"/>
      <c r="E277" s="319"/>
      <c r="F277" s="319"/>
      <c r="G277" s="319"/>
      <c r="H277" s="320"/>
      <c r="I277" s="138">
        <v>83.7</v>
      </c>
      <c r="J277" s="50">
        <f t="shared" si="14"/>
        <v>83.6</v>
      </c>
      <c r="K277" s="138"/>
      <c r="L277" s="138"/>
      <c r="M277" s="50">
        <f t="shared" si="15"/>
        <v>0</v>
      </c>
      <c r="N277" s="138"/>
      <c r="O277" s="138"/>
      <c r="P277" s="367">
        <f t="shared" si="16"/>
        <v>83.6</v>
      </c>
      <c r="Q277" s="368"/>
    </row>
    <row r="278" spans="2:17" ht="15.75" customHeight="1" x14ac:dyDescent="0.2">
      <c r="B278" s="47">
        <v>2260</v>
      </c>
      <c r="C278" s="318" t="s">
        <v>118</v>
      </c>
      <c r="D278" s="319"/>
      <c r="E278" s="319"/>
      <c r="F278" s="319"/>
      <c r="G278" s="319"/>
      <c r="H278" s="320"/>
      <c r="I278" s="138"/>
      <c r="J278" s="50">
        <f t="shared" si="14"/>
        <v>0</v>
      </c>
      <c r="K278" s="138"/>
      <c r="L278" s="138"/>
      <c r="M278" s="50">
        <f t="shared" si="15"/>
        <v>0</v>
      </c>
      <c r="N278" s="138"/>
      <c r="O278" s="138"/>
      <c r="P278" s="367">
        <f t="shared" si="16"/>
        <v>0</v>
      </c>
      <c r="Q278" s="368"/>
    </row>
    <row r="279" spans="2:17" ht="15.75" customHeight="1" x14ac:dyDescent="0.2">
      <c r="B279" s="47">
        <v>2270</v>
      </c>
      <c r="C279" s="318" t="s">
        <v>119</v>
      </c>
      <c r="D279" s="319"/>
      <c r="E279" s="319"/>
      <c r="F279" s="319"/>
      <c r="G279" s="319"/>
      <c r="H279" s="320"/>
      <c r="I279" s="138">
        <v>1192.5999999999999</v>
      </c>
      <c r="J279" s="50">
        <f t="shared" si="14"/>
        <v>1192.5999999999999</v>
      </c>
      <c r="K279" s="138"/>
      <c r="L279" s="138"/>
      <c r="M279" s="50">
        <f t="shared" si="15"/>
        <v>0</v>
      </c>
      <c r="N279" s="138"/>
      <c r="O279" s="138"/>
      <c r="P279" s="367">
        <f t="shared" si="16"/>
        <v>1192.5999999999999</v>
      </c>
      <c r="Q279" s="368"/>
    </row>
    <row r="280" spans="2:17" ht="30" customHeight="1" x14ac:dyDescent="0.2">
      <c r="B280" s="47">
        <v>2281</v>
      </c>
      <c r="C280" s="318" t="s">
        <v>120</v>
      </c>
      <c r="D280" s="319"/>
      <c r="E280" s="319"/>
      <c r="F280" s="319"/>
      <c r="G280" s="319"/>
      <c r="H280" s="320"/>
      <c r="I280" s="138"/>
      <c r="J280" s="50">
        <f t="shared" si="14"/>
        <v>0</v>
      </c>
      <c r="K280" s="138"/>
      <c r="L280" s="138"/>
      <c r="M280" s="50">
        <f t="shared" si="15"/>
        <v>0</v>
      </c>
      <c r="N280" s="138"/>
      <c r="O280" s="138"/>
      <c r="P280" s="367">
        <f t="shared" si="16"/>
        <v>0</v>
      </c>
      <c r="Q280" s="368"/>
    </row>
    <row r="281" spans="2:17" ht="30" customHeight="1" x14ac:dyDescent="0.2">
      <c r="B281" s="47">
        <v>2282</v>
      </c>
      <c r="C281" s="318" t="s">
        <v>121</v>
      </c>
      <c r="D281" s="319"/>
      <c r="E281" s="319"/>
      <c r="F281" s="319"/>
      <c r="G281" s="319"/>
      <c r="H281" s="320"/>
      <c r="I281" s="138">
        <v>2</v>
      </c>
      <c r="J281" s="50">
        <f t="shared" si="14"/>
        <v>1.9</v>
      </c>
      <c r="K281" s="138"/>
      <c r="L281" s="138"/>
      <c r="M281" s="50">
        <f t="shared" si="15"/>
        <v>0</v>
      </c>
      <c r="N281" s="138"/>
      <c r="O281" s="138"/>
      <c r="P281" s="367">
        <f t="shared" si="16"/>
        <v>1.9</v>
      </c>
      <c r="Q281" s="368"/>
    </row>
    <row r="282" spans="2:17" ht="15.75" customHeight="1" x14ac:dyDescent="0.2">
      <c r="B282" s="47">
        <v>2400</v>
      </c>
      <c r="C282" s="318" t="s">
        <v>141</v>
      </c>
      <c r="D282" s="319"/>
      <c r="E282" s="319"/>
      <c r="F282" s="319"/>
      <c r="G282" s="319"/>
      <c r="H282" s="320"/>
      <c r="I282" s="138"/>
      <c r="J282" s="50">
        <f t="shared" si="14"/>
        <v>0</v>
      </c>
      <c r="K282" s="138"/>
      <c r="L282" s="138"/>
      <c r="M282" s="50">
        <f t="shared" si="15"/>
        <v>0</v>
      </c>
      <c r="N282" s="138"/>
      <c r="O282" s="138"/>
      <c r="P282" s="367">
        <f t="shared" si="16"/>
        <v>0</v>
      </c>
      <c r="Q282" s="368"/>
    </row>
    <row r="283" spans="2:17" ht="15.75" customHeight="1" x14ac:dyDescent="0.2">
      <c r="B283" s="47">
        <v>2610</v>
      </c>
      <c r="C283" s="318" t="s">
        <v>142</v>
      </c>
      <c r="D283" s="319"/>
      <c r="E283" s="319"/>
      <c r="F283" s="319"/>
      <c r="G283" s="319"/>
      <c r="H283" s="320"/>
      <c r="I283" s="138"/>
      <c r="J283" s="50">
        <f t="shared" si="14"/>
        <v>0</v>
      </c>
      <c r="K283" s="138"/>
      <c r="L283" s="138"/>
      <c r="M283" s="50">
        <f t="shared" si="15"/>
        <v>0</v>
      </c>
      <c r="N283" s="138"/>
      <c r="O283" s="138"/>
      <c r="P283" s="367">
        <f t="shared" si="16"/>
        <v>0</v>
      </c>
      <c r="Q283" s="368"/>
    </row>
    <row r="284" spans="2:17" ht="15.75" customHeight="1" x14ac:dyDescent="0.2">
      <c r="B284" s="47">
        <v>2620</v>
      </c>
      <c r="C284" s="318" t="s">
        <v>143</v>
      </c>
      <c r="D284" s="319"/>
      <c r="E284" s="319"/>
      <c r="F284" s="319"/>
      <c r="G284" s="319"/>
      <c r="H284" s="320"/>
      <c r="I284" s="138"/>
      <c r="J284" s="50">
        <f t="shared" si="14"/>
        <v>0</v>
      </c>
      <c r="K284" s="138"/>
      <c r="L284" s="138"/>
      <c r="M284" s="50">
        <f t="shared" si="15"/>
        <v>0</v>
      </c>
      <c r="N284" s="138"/>
      <c r="O284" s="138"/>
      <c r="P284" s="367">
        <f t="shared" si="16"/>
        <v>0</v>
      </c>
      <c r="Q284" s="368"/>
    </row>
    <row r="285" spans="2:17" ht="15.75" customHeight="1" x14ac:dyDescent="0.2">
      <c r="B285" s="47">
        <v>2630</v>
      </c>
      <c r="C285" s="318" t="s">
        <v>144</v>
      </c>
      <c r="D285" s="319"/>
      <c r="E285" s="319"/>
      <c r="F285" s="319"/>
      <c r="G285" s="319"/>
      <c r="H285" s="320"/>
      <c r="I285" s="138"/>
      <c r="J285" s="50">
        <f t="shared" si="14"/>
        <v>0</v>
      </c>
      <c r="K285" s="138"/>
      <c r="L285" s="138"/>
      <c r="M285" s="50">
        <f t="shared" si="15"/>
        <v>0</v>
      </c>
      <c r="N285" s="138"/>
      <c r="O285" s="138"/>
      <c r="P285" s="367">
        <f t="shared" si="16"/>
        <v>0</v>
      </c>
      <c r="Q285" s="368"/>
    </row>
    <row r="286" spans="2:17" ht="15.75" customHeight="1" x14ac:dyDescent="0.2">
      <c r="B286" s="47">
        <v>2700</v>
      </c>
      <c r="C286" s="318" t="s">
        <v>145</v>
      </c>
      <c r="D286" s="319"/>
      <c r="E286" s="319"/>
      <c r="F286" s="319"/>
      <c r="G286" s="319"/>
      <c r="H286" s="320"/>
      <c r="I286" s="138"/>
      <c r="J286" s="50">
        <f t="shared" si="14"/>
        <v>0</v>
      </c>
      <c r="K286" s="138"/>
      <c r="L286" s="138"/>
      <c r="M286" s="50">
        <f t="shared" si="15"/>
        <v>0</v>
      </c>
      <c r="N286" s="138"/>
      <c r="O286" s="138"/>
      <c r="P286" s="367">
        <f t="shared" si="16"/>
        <v>0</v>
      </c>
      <c r="Q286" s="368"/>
    </row>
    <row r="287" spans="2:17" ht="15.75" customHeight="1" x14ac:dyDescent="0.2">
      <c r="B287" s="47">
        <v>2800</v>
      </c>
      <c r="C287" s="318" t="s">
        <v>122</v>
      </c>
      <c r="D287" s="319"/>
      <c r="E287" s="319"/>
      <c r="F287" s="319"/>
      <c r="G287" s="319"/>
      <c r="H287" s="320"/>
      <c r="I287" s="138">
        <v>6.5</v>
      </c>
      <c r="J287" s="50">
        <f t="shared" si="14"/>
        <v>6.3</v>
      </c>
      <c r="K287" s="138"/>
      <c r="L287" s="138"/>
      <c r="M287" s="50">
        <f t="shared" si="15"/>
        <v>0</v>
      </c>
      <c r="N287" s="138"/>
      <c r="O287" s="138"/>
      <c r="P287" s="367">
        <f t="shared" si="16"/>
        <v>6.3</v>
      </c>
      <c r="Q287" s="368"/>
    </row>
    <row r="288" spans="2:17" ht="15.75" customHeight="1" x14ac:dyDescent="0.2">
      <c r="B288" s="47">
        <v>3110</v>
      </c>
      <c r="C288" s="318" t="s">
        <v>123</v>
      </c>
      <c r="D288" s="319"/>
      <c r="E288" s="319"/>
      <c r="F288" s="319"/>
      <c r="G288" s="319"/>
      <c r="H288" s="320"/>
      <c r="I288" s="138"/>
      <c r="J288" s="50">
        <f t="shared" si="14"/>
        <v>0</v>
      </c>
      <c r="K288" s="138"/>
      <c r="L288" s="138"/>
      <c r="M288" s="50">
        <f t="shared" si="15"/>
        <v>0</v>
      </c>
      <c r="N288" s="138"/>
      <c r="O288" s="138"/>
      <c r="P288" s="367">
        <f>L288</f>
        <v>0</v>
      </c>
      <c r="Q288" s="368"/>
    </row>
    <row r="289" spans="1:17" ht="15.75" customHeight="1" x14ac:dyDescent="0.2">
      <c r="B289" s="47">
        <v>3120</v>
      </c>
      <c r="C289" s="318" t="s">
        <v>124</v>
      </c>
      <c r="D289" s="319"/>
      <c r="E289" s="319"/>
      <c r="F289" s="319"/>
      <c r="G289" s="319"/>
      <c r="H289" s="320"/>
      <c r="I289" s="138"/>
      <c r="J289" s="50">
        <f t="shared" si="14"/>
        <v>0</v>
      </c>
      <c r="K289" s="138"/>
      <c r="L289" s="138"/>
      <c r="M289" s="50">
        <f t="shared" si="15"/>
        <v>0</v>
      </c>
      <c r="N289" s="138"/>
      <c r="O289" s="138"/>
      <c r="P289" s="367">
        <f t="shared" ref="P289:P297" si="17">L289</f>
        <v>0</v>
      </c>
      <c r="Q289" s="368"/>
    </row>
    <row r="290" spans="1:17" ht="15.75" customHeight="1" x14ac:dyDescent="0.2">
      <c r="B290" s="47">
        <v>3130</v>
      </c>
      <c r="C290" s="318" t="s">
        <v>125</v>
      </c>
      <c r="D290" s="319"/>
      <c r="E290" s="319"/>
      <c r="F290" s="319"/>
      <c r="G290" s="319"/>
      <c r="H290" s="320"/>
      <c r="I290" s="138"/>
      <c r="J290" s="50">
        <f t="shared" si="14"/>
        <v>0</v>
      </c>
      <c r="K290" s="138"/>
      <c r="L290" s="138"/>
      <c r="M290" s="50">
        <f t="shared" si="15"/>
        <v>0</v>
      </c>
      <c r="N290" s="138"/>
      <c r="O290" s="138"/>
      <c r="P290" s="367">
        <f t="shared" si="17"/>
        <v>0</v>
      </c>
      <c r="Q290" s="368"/>
    </row>
    <row r="291" spans="1:17" ht="15.75" customHeight="1" x14ac:dyDescent="0.2">
      <c r="B291" s="47">
        <v>3140</v>
      </c>
      <c r="C291" s="318" t="s">
        <v>126</v>
      </c>
      <c r="D291" s="319"/>
      <c r="E291" s="319"/>
      <c r="F291" s="319"/>
      <c r="G291" s="319"/>
      <c r="H291" s="320"/>
      <c r="I291" s="138"/>
      <c r="J291" s="50">
        <f t="shared" si="14"/>
        <v>0</v>
      </c>
      <c r="K291" s="138"/>
      <c r="L291" s="138"/>
      <c r="M291" s="50">
        <f t="shared" si="15"/>
        <v>0</v>
      </c>
      <c r="N291" s="138"/>
      <c r="O291" s="138"/>
      <c r="P291" s="367">
        <f t="shared" si="17"/>
        <v>0</v>
      </c>
      <c r="Q291" s="368"/>
    </row>
    <row r="292" spans="1:17" ht="15.75" customHeight="1" x14ac:dyDescent="0.2">
      <c r="B292" s="47">
        <v>3150</v>
      </c>
      <c r="C292" s="318" t="s">
        <v>127</v>
      </c>
      <c r="D292" s="319"/>
      <c r="E292" s="319"/>
      <c r="F292" s="319"/>
      <c r="G292" s="319"/>
      <c r="H292" s="320"/>
      <c r="I292" s="138"/>
      <c r="J292" s="50">
        <f t="shared" si="14"/>
        <v>0</v>
      </c>
      <c r="K292" s="138"/>
      <c r="L292" s="138"/>
      <c r="M292" s="50">
        <f t="shared" si="15"/>
        <v>0</v>
      </c>
      <c r="N292" s="138"/>
      <c r="O292" s="138"/>
      <c r="P292" s="367">
        <f t="shared" si="17"/>
        <v>0</v>
      </c>
      <c r="Q292" s="368"/>
    </row>
    <row r="293" spans="1:17" ht="15.75" customHeight="1" x14ac:dyDescent="0.2">
      <c r="B293" s="47">
        <v>3160</v>
      </c>
      <c r="C293" s="318" t="s">
        <v>128</v>
      </c>
      <c r="D293" s="319"/>
      <c r="E293" s="319"/>
      <c r="F293" s="319"/>
      <c r="G293" s="319"/>
      <c r="H293" s="320"/>
      <c r="I293" s="138"/>
      <c r="J293" s="50">
        <f t="shared" si="14"/>
        <v>0</v>
      </c>
      <c r="K293" s="138"/>
      <c r="L293" s="138"/>
      <c r="M293" s="50">
        <f t="shared" si="15"/>
        <v>0</v>
      </c>
      <c r="N293" s="138"/>
      <c r="O293" s="138"/>
      <c r="P293" s="367">
        <f t="shared" si="17"/>
        <v>0</v>
      </c>
      <c r="Q293" s="368"/>
    </row>
    <row r="294" spans="1:17" ht="15.75" customHeight="1" x14ac:dyDescent="0.2">
      <c r="B294" s="47">
        <v>3210</v>
      </c>
      <c r="C294" s="318" t="s">
        <v>130</v>
      </c>
      <c r="D294" s="319"/>
      <c r="E294" s="319"/>
      <c r="F294" s="319"/>
      <c r="G294" s="319"/>
      <c r="H294" s="320"/>
      <c r="I294" s="138"/>
      <c r="J294" s="50">
        <f t="shared" si="14"/>
        <v>0</v>
      </c>
      <c r="K294" s="138"/>
      <c r="L294" s="138"/>
      <c r="M294" s="50">
        <f t="shared" si="15"/>
        <v>0</v>
      </c>
      <c r="N294" s="138"/>
      <c r="O294" s="138"/>
      <c r="P294" s="367">
        <f t="shared" si="17"/>
        <v>0</v>
      </c>
      <c r="Q294" s="368"/>
    </row>
    <row r="295" spans="1:17" ht="15.75" customHeight="1" x14ac:dyDescent="0.2">
      <c r="B295" s="47">
        <v>3220</v>
      </c>
      <c r="C295" s="318" t="s">
        <v>131</v>
      </c>
      <c r="D295" s="319"/>
      <c r="E295" s="319"/>
      <c r="F295" s="319"/>
      <c r="G295" s="319"/>
      <c r="H295" s="320"/>
      <c r="I295" s="138"/>
      <c r="J295" s="50">
        <f t="shared" si="14"/>
        <v>0</v>
      </c>
      <c r="K295" s="138"/>
      <c r="L295" s="138"/>
      <c r="M295" s="50">
        <f t="shared" si="15"/>
        <v>0</v>
      </c>
      <c r="N295" s="138"/>
      <c r="O295" s="138"/>
      <c r="P295" s="367">
        <f t="shared" si="17"/>
        <v>0</v>
      </c>
      <c r="Q295" s="368"/>
    </row>
    <row r="296" spans="1:17" ht="15.75" customHeight="1" x14ac:dyDescent="0.2">
      <c r="B296" s="47">
        <v>3230</v>
      </c>
      <c r="C296" s="318" t="s">
        <v>132</v>
      </c>
      <c r="D296" s="319"/>
      <c r="E296" s="319"/>
      <c r="F296" s="319"/>
      <c r="G296" s="319"/>
      <c r="H296" s="320"/>
      <c r="I296" s="138"/>
      <c r="J296" s="50">
        <f t="shared" si="14"/>
        <v>0</v>
      </c>
      <c r="K296" s="138"/>
      <c r="L296" s="138"/>
      <c r="M296" s="50">
        <f t="shared" si="15"/>
        <v>0</v>
      </c>
      <c r="N296" s="138"/>
      <c r="O296" s="138"/>
      <c r="P296" s="367">
        <f t="shared" si="17"/>
        <v>0</v>
      </c>
      <c r="Q296" s="368"/>
    </row>
    <row r="297" spans="1:17" ht="15.75" customHeight="1" x14ac:dyDescent="0.2">
      <c r="B297" s="47">
        <v>3240</v>
      </c>
      <c r="C297" s="318" t="s">
        <v>133</v>
      </c>
      <c r="D297" s="319"/>
      <c r="E297" s="319"/>
      <c r="F297" s="319"/>
      <c r="G297" s="319"/>
      <c r="H297" s="320"/>
      <c r="I297" s="138"/>
      <c r="J297" s="50">
        <f t="shared" si="14"/>
        <v>0</v>
      </c>
      <c r="K297" s="138"/>
      <c r="L297" s="138"/>
      <c r="M297" s="50">
        <f t="shared" si="15"/>
        <v>0</v>
      </c>
      <c r="N297" s="138"/>
      <c r="O297" s="138"/>
      <c r="P297" s="367">
        <f t="shared" si="17"/>
        <v>0</v>
      </c>
      <c r="Q297" s="368"/>
    </row>
    <row r="298" spans="1:17" ht="30" customHeight="1" x14ac:dyDescent="0.2">
      <c r="B298" s="314" t="s">
        <v>8</v>
      </c>
      <c r="C298" s="315"/>
      <c r="D298" s="315"/>
      <c r="E298" s="315"/>
      <c r="F298" s="315"/>
      <c r="G298" s="315"/>
      <c r="H298" s="316"/>
      <c r="I298" s="43">
        <f t="shared" ref="I298:O298" si="18">SUM(I271:I297)</f>
        <v>26718</v>
      </c>
      <c r="J298" s="43">
        <f t="shared" si="18"/>
        <v>26664.2</v>
      </c>
      <c r="K298" s="43">
        <f t="shared" si="18"/>
        <v>0</v>
      </c>
      <c r="L298" s="43">
        <f t="shared" si="18"/>
        <v>0</v>
      </c>
      <c r="M298" s="43">
        <f t="shared" si="18"/>
        <v>0</v>
      </c>
      <c r="N298" s="43">
        <f t="shared" si="18"/>
        <v>0</v>
      </c>
      <c r="O298" s="43">
        <f t="shared" si="18"/>
        <v>0</v>
      </c>
      <c r="P298" s="365">
        <f>SUM(P271:Q297)</f>
        <v>26664.2</v>
      </c>
      <c r="Q298" s="366"/>
    </row>
    <row r="299" spans="1:17" x14ac:dyDescent="0.2">
      <c r="B299" s="68"/>
      <c r="C299" s="48"/>
      <c r="D299" s="48"/>
      <c r="E299" s="48"/>
      <c r="F299" s="48"/>
      <c r="G299" s="48"/>
      <c r="H299" s="48"/>
      <c r="I299" s="37"/>
      <c r="J299" s="37"/>
      <c r="K299" s="37"/>
      <c r="L299" s="37"/>
      <c r="M299" s="37"/>
      <c r="N299" s="37"/>
      <c r="O299" s="37"/>
      <c r="P299" s="69"/>
      <c r="Q299" s="69"/>
    </row>
    <row r="300" spans="1:17" x14ac:dyDescent="0.2">
      <c r="A300" s="21" t="s">
        <v>170</v>
      </c>
      <c r="B300" s="355" t="s">
        <v>436</v>
      </c>
      <c r="C300" s="355"/>
      <c r="D300" s="355"/>
      <c r="E300" s="355"/>
      <c r="F300" s="355"/>
      <c r="G300" s="355"/>
      <c r="H300" s="355"/>
      <c r="I300" s="355"/>
      <c r="J300" s="355"/>
      <c r="K300" s="355"/>
      <c r="L300" s="355"/>
      <c r="M300" s="355"/>
      <c r="N300" s="355"/>
      <c r="O300" s="355"/>
      <c r="P300" s="355"/>
      <c r="Q300" s="355"/>
    </row>
    <row r="301" spans="1:17" s="62" customFormat="1" ht="12.75" x14ac:dyDescent="0.2">
      <c r="Q301" s="26" t="s">
        <v>81</v>
      </c>
    </row>
    <row r="302" spans="1:17" ht="15.75" customHeight="1" x14ac:dyDescent="0.2">
      <c r="B302" s="300" t="s">
        <v>47</v>
      </c>
      <c r="C302" s="356" t="s">
        <v>4</v>
      </c>
      <c r="D302" s="357"/>
      <c r="E302" s="357"/>
      <c r="F302" s="357"/>
      <c r="G302" s="358"/>
      <c r="H302" s="300" t="s">
        <v>350</v>
      </c>
      <c r="I302" s="300"/>
      <c r="J302" s="300"/>
      <c r="K302" s="300"/>
      <c r="L302" s="300"/>
      <c r="M302" s="300" t="s">
        <v>372</v>
      </c>
      <c r="N302" s="300"/>
      <c r="O302" s="300"/>
      <c r="P302" s="300"/>
      <c r="Q302" s="300"/>
    </row>
    <row r="303" spans="1:17" ht="45" customHeight="1" x14ac:dyDescent="0.2">
      <c r="B303" s="300"/>
      <c r="C303" s="405"/>
      <c r="D303" s="406"/>
      <c r="E303" s="406"/>
      <c r="F303" s="406"/>
      <c r="G303" s="407"/>
      <c r="H303" s="397" t="s">
        <v>48</v>
      </c>
      <c r="I303" s="397" t="s">
        <v>437</v>
      </c>
      <c r="J303" s="397" t="s">
        <v>49</v>
      </c>
      <c r="K303" s="397"/>
      <c r="L303" s="397" t="s">
        <v>50</v>
      </c>
      <c r="M303" s="397" t="s">
        <v>51</v>
      </c>
      <c r="N303" s="397" t="s">
        <v>438</v>
      </c>
      <c r="O303" s="397" t="s">
        <v>49</v>
      </c>
      <c r="P303" s="397"/>
      <c r="Q303" s="397" t="s">
        <v>52</v>
      </c>
    </row>
    <row r="304" spans="1:17" ht="45" customHeight="1" x14ac:dyDescent="0.2">
      <c r="B304" s="300"/>
      <c r="C304" s="359"/>
      <c r="D304" s="360"/>
      <c r="E304" s="360"/>
      <c r="F304" s="360"/>
      <c r="G304" s="361"/>
      <c r="H304" s="397"/>
      <c r="I304" s="397"/>
      <c r="J304" s="67" t="s">
        <v>45</v>
      </c>
      <c r="K304" s="67" t="s">
        <v>46</v>
      </c>
      <c r="L304" s="397"/>
      <c r="M304" s="397"/>
      <c r="N304" s="397"/>
      <c r="O304" s="67" t="s">
        <v>45</v>
      </c>
      <c r="P304" s="67" t="s">
        <v>46</v>
      </c>
      <c r="Q304" s="397"/>
    </row>
    <row r="305" spans="2:17" x14ac:dyDescent="0.2">
      <c r="B305" s="1">
        <v>1</v>
      </c>
      <c r="C305" s="304">
        <v>2</v>
      </c>
      <c r="D305" s="323"/>
      <c r="E305" s="323"/>
      <c r="F305" s="323"/>
      <c r="G305" s="305"/>
      <c r="H305" s="1">
        <v>3</v>
      </c>
      <c r="I305" s="1">
        <v>4</v>
      </c>
      <c r="J305" s="1">
        <v>5</v>
      </c>
      <c r="K305" s="1">
        <v>6</v>
      </c>
      <c r="L305" s="1">
        <v>7</v>
      </c>
      <c r="M305" s="1">
        <v>8</v>
      </c>
      <c r="N305" s="1">
        <v>9</v>
      </c>
      <c r="O305" s="1">
        <v>10</v>
      </c>
      <c r="P305" s="1">
        <v>11</v>
      </c>
      <c r="Q305" s="1">
        <v>12</v>
      </c>
    </row>
    <row r="306" spans="2:17" x14ac:dyDescent="0.2">
      <c r="B306" s="47">
        <v>2110</v>
      </c>
      <c r="C306" s="318" t="s">
        <v>111</v>
      </c>
      <c r="D306" s="319"/>
      <c r="E306" s="319"/>
      <c r="F306" s="319"/>
      <c r="G306" s="320"/>
      <c r="H306" s="50">
        <f>L87</f>
        <v>23265</v>
      </c>
      <c r="I306" s="50">
        <f>L271</f>
        <v>0</v>
      </c>
      <c r="J306" s="138"/>
      <c r="K306" s="138"/>
      <c r="L306" s="50">
        <f>H306-J306</f>
        <v>23265</v>
      </c>
      <c r="M306" s="50">
        <f>O87</f>
        <v>18612</v>
      </c>
      <c r="N306" s="50">
        <f>I306-J306-K306</f>
        <v>0</v>
      </c>
      <c r="O306" s="138"/>
      <c r="P306" s="138"/>
      <c r="Q306" s="50">
        <f>M306-O306</f>
        <v>18612</v>
      </c>
    </row>
    <row r="307" spans="2:17" ht="15.75" customHeight="1" x14ac:dyDescent="0.2">
      <c r="B307" s="47">
        <v>2120</v>
      </c>
      <c r="C307" s="318" t="s">
        <v>112</v>
      </c>
      <c r="D307" s="319"/>
      <c r="E307" s="319"/>
      <c r="F307" s="319"/>
      <c r="G307" s="320"/>
      <c r="H307" s="50">
        <f t="shared" ref="H307:H332" si="19">L88</f>
        <v>5080.3</v>
      </c>
      <c r="I307" s="50">
        <f t="shared" ref="I307:I332" si="20">L272</f>
        <v>0</v>
      </c>
      <c r="J307" s="138"/>
      <c r="K307" s="138"/>
      <c r="L307" s="50">
        <f t="shared" ref="L307:L332" si="21">H307-J307</f>
        <v>5080.3</v>
      </c>
      <c r="M307" s="50">
        <f t="shared" ref="M307:M332" si="22">O88</f>
        <v>4094.6</v>
      </c>
      <c r="N307" s="50">
        <f t="shared" ref="N307:N332" si="23">I307-J307-K307</f>
        <v>0</v>
      </c>
      <c r="O307" s="138"/>
      <c r="P307" s="138"/>
      <c r="Q307" s="50">
        <f t="shared" ref="Q307:Q332" si="24">M307-O307</f>
        <v>4094.6</v>
      </c>
    </row>
    <row r="308" spans="2:17" ht="15.75" customHeight="1" x14ac:dyDescent="0.2">
      <c r="B308" s="47">
        <v>2210</v>
      </c>
      <c r="C308" s="318" t="s">
        <v>113</v>
      </c>
      <c r="D308" s="319"/>
      <c r="E308" s="319"/>
      <c r="F308" s="319"/>
      <c r="G308" s="320"/>
      <c r="H308" s="50">
        <f t="shared" si="19"/>
        <v>640</v>
      </c>
      <c r="I308" s="50">
        <f t="shared" si="20"/>
        <v>0</v>
      </c>
      <c r="J308" s="138"/>
      <c r="K308" s="138"/>
      <c r="L308" s="50">
        <f t="shared" si="21"/>
        <v>640</v>
      </c>
      <c r="M308" s="50">
        <f t="shared" si="22"/>
        <v>512</v>
      </c>
      <c r="N308" s="50">
        <f t="shared" si="23"/>
        <v>0</v>
      </c>
      <c r="O308" s="138"/>
      <c r="P308" s="138"/>
      <c r="Q308" s="50">
        <f t="shared" si="24"/>
        <v>512</v>
      </c>
    </row>
    <row r="309" spans="2:17" ht="15.75" customHeight="1" x14ac:dyDescent="0.2">
      <c r="B309" s="47">
        <v>2220</v>
      </c>
      <c r="C309" s="318" t="s">
        <v>114</v>
      </c>
      <c r="D309" s="319"/>
      <c r="E309" s="319"/>
      <c r="F309" s="319"/>
      <c r="G309" s="320"/>
      <c r="H309" s="50">
        <f t="shared" si="19"/>
        <v>0</v>
      </c>
      <c r="I309" s="50">
        <f t="shared" si="20"/>
        <v>0</v>
      </c>
      <c r="J309" s="138"/>
      <c r="K309" s="138"/>
      <c r="L309" s="50">
        <f t="shared" si="21"/>
        <v>0</v>
      </c>
      <c r="M309" s="50">
        <f t="shared" si="22"/>
        <v>0</v>
      </c>
      <c r="N309" s="50">
        <f t="shared" si="23"/>
        <v>0</v>
      </c>
      <c r="O309" s="138"/>
      <c r="P309" s="138"/>
      <c r="Q309" s="50">
        <f t="shared" si="24"/>
        <v>0</v>
      </c>
    </row>
    <row r="310" spans="2:17" ht="15.75" customHeight="1" x14ac:dyDescent="0.2">
      <c r="B310" s="47">
        <v>2230</v>
      </c>
      <c r="C310" s="318" t="s">
        <v>115</v>
      </c>
      <c r="D310" s="319"/>
      <c r="E310" s="319"/>
      <c r="F310" s="319"/>
      <c r="G310" s="320"/>
      <c r="H310" s="50">
        <f t="shared" si="19"/>
        <v>0</v>
      </c>
      <c r="I310" s="50">
        <f t="shared" si="20"/>
        <v>0</v>
      </c>
      <c r="J310" s="138"/>
      <c r="K310" s="138"/>
      <c r="L310" s="50">
        <f t="shared" si="21"/>
        <v>0</v>
      </c>
      <c r="M310" s="50">
        <f t="shared" si="22"/>
        <v>0</v>
      </c>
      <c r="N310" s="50">
        <f t="shared" si="23"/>
        <v>0</v>
      </c>
      <c r="O310" s="138"/>
      <c r="P310" s="138"/>
      <c r="Q310" s="50">
        <f t="shared" si="24"/>
        <v>0</v>
      </c>
    </row>
    <row r="311" spans="2:17" ht="15.75" customHeight="1" x14ac:dyDescent="0.2">
      <c r="B311" s="47">
        <v>2240</v>
      </c>
      <c r="C311" s="318" t="s">
        <v>116</v>
      </c>
      <c r="D311" s="319"/>
      <c r="E311" s="319"/>
      <c r="F311" s="319"/>
      <c r="G311" s="320"/>
      <c r="H311" s="50">
        <f t="shared" si="19"/>
        <v>400</v>
      </c>
      <c r="I311" s="50">
        <f t="shared" si="20"/>
        <v>0</v>
      </c>
      <c r="J311" s="138"/>
      <c r="K311" s="138"/>
      <c r="L311" s="50">
        <f t="shared" si="21"/>
        <v>400</v>
      </c>
      <c r="M311" s="50">
        <f t="shared" si="22"/>
        <v>320</v>
      </c>
      <c r="N311" s="50">
        <f t="shared" si="23"/>
        <v>0</v>
      </c>
      <c r="O311" s="138"/>
      <c r="P311" s="138"/>
      <c r="Q311" s="50">
        <f t="shared" si="24"/>
        <v>320</v>
      </c>
    </row>
    <row r="312" spans="2:17" ht="15.75" customHeight="1" x14ac:dyDescent="0.2">
      <c r="B312" s="47">
        <v>2250</v>
      </c>
      <c r="C312" s="318" t="s">
        <v>117</v>
      </c>
      <c r="D312" s="319"/>
      <c r="E312" s="319"/>
      <c r="F312" s="319"/>
      <c r="G312" s="320"/>
      <c r="H312" s="50">
        <f t="shared" si="19"/>
        <v>120</v>
      </c>
      <c r="I312" s="50">
        <f t="shared" si="20"/>
        <v>0</v>
      </c>
      <c r="J312" s="138"/>
      <c r="K312" s="138"/>
      <c r="L312" s="50">
        <f t="shared" si="21"/>
        <v>120</v>
      </c>
      <c r="M312" s="50">
        <f t="shared" si="22"/>
        <v>50</v>
      </c>
      <c r="N312" s="50">
        <f t="shared" si="23"/>
        <v>0</v>
      </c>
      <c r="O312" s="138"/>
      <c r="P312" s="138"/>
      <c r="Q312" s="50">
        <f t="shared" si="24"/>
        <v>50</v>
      </c>
    </row>
    <row r="313" spans="2:17" ht="15.75" customHeight="1" x14ac:dyDescent="0.2">
      <c r="B313" s="47">
        <v>2260</v>
      </c>
      <c r="C313" s="318" t="s">
        <v>118</v>
      </c>
      <c r="D313" s="319"/>
      <c r="E313" s="319"/>
      <c r="F313" s="319"/>
      <c r="G313" s="320"/>
      <c r="H313" s="50">
        <f t="shared" si="19"/>
        <v>0</v>
      </c>
      <c r="I313" s="50">
        <f t="shared" si="20"/>
        <v>0</v>
      </c>
      <c r="J313" s="138"/>
      <c r="K313" s="138"/>
      <c r="L313" s="50">
        <f t="shared" si="21"/>
        <v>0</v>
      </c>
      <c r="M313" s="50">
        <f t="shared" si="22"/>
        <v>0</v>
      </c>
      <c r="N313" s="50">
        <f t="shared" si="23"/>
        <v>0</v>
      </c>
      <c r="O313" s="138"/>
      <c r="P313" s="138"/>
      <c r="Q313" s="50">
        <f t="shared" si="24"/>
        <v>0</v>
      </c>
    </row>
    <row r="314" spans="2:17" ht="15.75" customHeight="1" x14ac:dyDescent="0.2">
      <c r="B314" s="47">
        <v>2270</v>
      </c>
      <c r="C314" s="318" t="s">
        <v>119</v>
      </c>
      <c r="D314" s="319"/>
      <c r="E314" s="319"/>
      <c r="F314" s="319"/>
      <c r="G314" s="320"/>
      <c r="H314" s="50">
        <f t="shared" si="19"/>
        <v>1282</v>
      </c>
      <c r="I314" s="50">
        <f t="shared" si="20"/>
        <v>0</v>
      </c>
      <c r="J314" s="138"/>
      <c r="K314" s="138"/>
      <c r="L314" s="50">
        <f t="shared" si="21"/>
        <v>1282</v>
      </c>
      <c r="M314" s="50">
        <f t="shared" si="22"/>
        <v>1025.5999999999999</v>
      </c>
      <c r="N314" s="50">
        <f t="shared" si="23"/>
        <v>0</v>
      </c>
      <c r="O314" s="138"/>
      <c r="P314" s="138"/>
      <c r="Q314" s="50">
        <f t="shared" si="24"/>
        <v>1025.5999999999999</v>
      </c>
    </row>
    <row r="315" spans="2:17" ht="26.1" customHeight="1" x14ac:dyDescent="0.2">
      <c r="B315" s="47">
        <v>2281</v>
      </c>
      <c r="C315" s="318" t="s">
        <v>120</v>
      </c>
      <c r="D315" s="319"/>
      <c r="E315" s="319"/>
      <c r="F315" s="319"/>
      <c r="G315" s="320"/>
      <c r="H315" s="50">
        <f t="shared" si="19"/>
        <v>0</v>
      </c>
      <c r="I315" s="50">
        <f t="shared" si="20"/>
        <v>0</v>
      </c>
      <c r="J315" s="138"/>
      <c r="K315" s="138"/>
      <c r="L315" s="50">
        <f t="shared" si="21"/>
        <v>0</v>
      </c>
      <c r="M315" s="50">
        <f t="shared" si="22"/>
        <v>0</v>
      </c>
      <c r="N315" s="50">
        <f t="shared" si="23"/>
        <v>0</v>
      </c>
      <c r="O315" s="138"/>
      <c r="P315" s="138"/>
      <c r="Q315" s="50">
        <f t="shared" si="24"/>
        <v>0</v>
      </c>
    </row>
    <row r="316" spans="2:17" ht="26.1" customHeight="1" x14ac:dyDescent="0.2">
      <c r="B316" s="47">
        <v>2282</v>
      </c>
      <c r="C316" s="318" t="s">
        <v>121</v>
      </c>
      <c r="D316" s="319"/>
      <c r="E316" s="319"/>
      <c r="F316" s="319"/>
      <c r="G316" s="320"/>
      <c r="H316" s="50">
        <f t="shared" si="19"/>
        <v>4</v>
      </c>
      <c r="I316" s="50">
        <f t="shared" si="20"/>
        <v>0</v>
      </c>
      <c r="J316" s="138"/>
      <c r="K316" s="138"/>
      <c r="L316" s="50">
        <f t="shared" si="21"/>
        <v>4</v>
      </c>
      <c r="M316" s="50">
        <f t="shared" si="22"/>
        <v>3.2</v>
      </c>
      <c r="N316" s="50">
        <f t="shared" si="23"/>
        <v>0</v>
      </c>
      <c r="O316" s="138"/>
      <c r="P316" s="138"/>
      <c r="Q316" s="50">
        <f t="shared" si="24"/>
        <v>3.2</v>
      </c>
    </row>
    <row r="317" spans="2:17" ht="15.75" customHeight="1" x14ac:dyDescent="0.2">
      <c r="B317" s="47">
        <v>2400</v>
      </c>
      <c r="C317" s="318" t="s">
        <v>141</v>
      </c>
      <c r="D317" s="319"/>
      <c r="E317" s="319"/>
      <c r="F317" s="319"/>
      <c r="G317" s="320"/>
      <c r="H317" s="50">
        <f t="shared" si="19"/>
        <v>0</v>
      </c>
      <c r="I317" s="50">
        <f t="shared" si="20"/>
        <v>0</v>
      </c>
      <c r="J317" s="138"/>
      <c r="K317" s="138"/>
      <c r="L317" s="50">
        <f t="shared" si="21"/>
        <v>0</v>
      </c>
      <c r="M317" s="50">
        <f t="shared" si="22"/>
        <v>0</v>
      </c>
      <c r="N317" s="50">
        <f t="shared" si="23"/>
        <v>0</v>
      </c>
      <c r="O317" s="138"/>
      <c r="P317" s="138"/>
      <c r="Q317" s="50">
        <f t="shared" si="24"/>
        <v>0</v>
      </c>
    </row>
    <row r="318" spans="2:17" ht="26.1" customHeight="1" x14ac:dyDescent="0.2">
      <c r="B318" s="47">
        <v>2610</v>
      </c>
      <c r="C318" s="318" t="s">
        <v>142</v>
      </c>
      <c r="D318" s="319"/>
      <c r="E318" s="319"/>
      <c r="F318" s="319"/>
      <c r="G318" s="320"/>
      <c r="H318" s="50">
        <f t="shared" si="19"/>
        <v>0</v>
      </c>
      <c r="I318" s="50">
        <f t="shared" si="20"/>
        <v>0</v>
      </c>
      <c r="J318" s="138"/>
      <c r="K318" s="138"/>
      <c r="L318" s="50">
        <f t="shared" si="21"/>
        <v>0</v>
      </c>
      <c r="M318" s="50">
        <f t="shared" si="22"/>
        <v>0</v>
      </c>
      <c r="N318" s="50">
        <f t="shared" si="23"/>
        <v>0</v>
      </c>
      <c r="O318" s="138"/>
      <c r="P318" s="138"/>
      <c r="Q318" s="50">
        <f t="shared" si="24"/>
        <v>0</v>
      </c>
    </row>
    <row r="319" spans="2:17" ht="15.75" customHeight="1" x14ac:dyDescent="0.2">
      <c r="B319" s="47">
        <v>2620</v>
      </c>
      <c r="C319" s="318" t="s">
        <v>143</v>
      </c>
      <c r="D319" s="319"/>
      <c r="E319" s="319"/>
      <c r="F319" s="319"/>
      <c r="G319" s="320"/>
      <c r="H319" s="50">
        <f t="shared" si="19"/>
        <v>0</v>
      </c>
      <c r="I319" s="50">
        <f t="shared" si="20"/>
        <v>0</v>
      </c>
      <c r="J319" s="138"/>
      <c r="K319" s="138"/>
      <c r="L319" s="50">
        <f t="shared" si="21"/>
        <v>0</v>
      </c>
      <c r="M319" s="50">
        <f t="shared" si="22"/>
        <v>0</v>
      </c>
      <c r="N319" s="50">
        <f t="shared" si="23"/>
        <v>0</v>
      </c>
      <c r="O319" s="138"/>
      <c r="P319" s="138"/>
      <c r="Q319" s="50">
        <f t="shared" si="24"/>
        <v>0</v>
      </c>
    </row>
    <row r="320" spans="2:17" ht="26.1" customHeight="1" x14ac:dyDescent="0.2">
      <c r="B320" s="47">
        <v>2630</v>
      </c>
      <c r="C320" s="318" t="s">
        <v>144</v>
      </c>
      <c r="D320" s="319"/>
      <c r="E320" s="319"/>
      <c r="F320" s="319"/>
      <c r="G320" s="320"/>
      <c r="H320" s="50">
        <f t="shared" si="19"/>
        <v>0</v>
      </c>
      <c r="I320" s="50">
        <f t="shared" si="20"/>
        <v>0</v>
      </c>
      <c r="J320" s="138"/>
      <c r="K320" s="138"/>
      <c r="L320" s="50">
        <f t="shared" si="21"/>
        <v>0</v>
      </c>
      <c r="M320" s="50">
        <f t="shared" si="22"/>
        <v>0</v>
      </c>
      <c r="N320" s="50">
        <f t="shared" si="23"/>
        <v>0</v>
      </c>
      <c r="O320" s="138"/>
      <c r="P320" s="138"/>
      <c r="Q320" s="50">
        <f t="shared" si="24"/>
        <v>0</v>
      </c>
    </row>
    <row r="321" spans="1:17" ht="15.75" customHeight="1" x14ac:dyDescent="0.2">
      <c r="B321" s="47">
        <v>2700</v>
      </c>
      <c r="C321" s="318" t="s">
        <v>145</v>
      </c>
      <c r="D321" s="319"/>
      <c r="E321" s="319"/>
      <c r="F321" s="319"/>
      <c r="G321" s="320"/>
      <c r="H321" s="50">
        <f t="shared" si="19"/>
        <v>0</v>
      </c>
      <c r="I321" s="50">
        <f t="shared" si="20"/>
        <v>0</v>
      </c>
      <c r="J321" s="138"/>
      <c r="K321" s="138"/>
      <c r="L321" s="50">
        <f t="shared" si="21"/>
        <v>0</v>
      </c>
      <c r="M321" s="50">
        <f t="shared" si="22"/>
        <v>0</v>
      </c>
      <c r="N321" s="50">
        <f t="shared" si="23"/>
        <v>0</v>
      </c>
      <c r="O321" s="138"/>
      <c r="P321" s="138"/>
      <c r="Q321" s="50">
        <f t="shared" si="24"/>
        <v>0</v>
      </c>
    </row>
    <row r="322" spans="1:17" ht="15.75" customHeight="1" x14ac:dyDescent="0.2">
      <c r="B322" s="47">
        <v>2800</v>
      </c>
      <c r="C322" s="318" t="s">
        <v>122</v>
      </c>
      <c r="D322" s="319"/>
      <c r="E322" s="319"/>
      <c r="F322" s="319"/>
      <c r="G322" s="320"/>
      <c r="H322" s="50">
        <f t="shared" si="19"/>
        <v>0</v>
      </c>
      <c r="I322" s="50">
        <f t="shared" si="20"/>
        <v>0</v>
      </c>
      <c r="J322" s="138"/>
      <c r="K322" s="138"/>
      <c r="L322" s="50">
        <f t="shared" si="21"/>
        <v>0</v>
      </c>
      <c r="M322" s="50">
        <f t="shared" si="22"/>
        <v>10</v>
      </c>
      <c r="N322" s="50">
        <f t="shared" si="23"/>
        <v>0</v>
      </c>
      <c r="O322" s="138"/>
      <c r="P322" s="138"/>
      <c r="Q322" s="50">
        <f t="shared" si="24"/>
        <v>10</v>
      </c>
    </row>
    <row r="323" spans="1:17" ht="15.75" customHeight="1" x14ac:dyDescent="0.2">
      <c r="B323" s="47">
        <v>3110</v>
      </c>
      <c r="C323" s="318" t="s">
        <v>123</v>
      </c>
      <c r="D323" s="319"/>
      <c r="E323" s="319"/>
      <c r="F323" s="319"/>
      <c r="G323" s="320"/>
      <c r="H323" s="50">
        <f t="shared" si="19"/>
        <v>2000</v>
      </c>
      <c r="I323" s="50">
        <f t="shared" si="20"/>
        <v>0</v>
      </c>
      <c r="J323" s="138"/>
      <c r="K323" s="138"/>
      <c r="L323" s="50">
        <f t="shared" si="21"/>
        <v>2000</v>
      </c>
      <c r="M323" s="50">
        <f t="shared" si="22"/>
        <v>0</v>
      </c>
      <c r="N323" s="50">
        <f t="shared" si="23"/>
        <v>0</v>
      </c>
      <c r="O323" s="138"/>
      <c r="P323" s="138"/>
      <c r="Q323" s="50">
        <f t="shared" si="24"/>
        <v>0</v>
      </c>
    </row>
    <row r="324" spans="1:17" ht="15.75" customHeight="1" x14ac:dyDescent="0.2">
      <c r="B324" s="47">
        <v>3120</v>
      </c>
      <c r="C324" s="318" t="s">
        <v>124</v>
      </c>
      <c r="D324" s="319"/>
      <c r="E324" s="319"/>
      <c r="F324" s="319"/>
      <c r="G324" s="320"/>
      <c r="H324" s="50">
        <f t="shared" si="19"/>
        <v>0</v>
      </c>
      <c r="I324" s="50">
        <f t="shared" si="20"/>
        <v>0</v>
      </c>
      <c r="J324" s="138"/>
      <c r="K324" s="138"/>
      <c r="L324" s="50">
        <f t="shared" si="21"/>
        <v>0</v>
      </c>
      <c r="M324" s="50">
        <f t="shared" si="22"/>
        <v>0</v>
      </c>
      <c r="N324" s="50">
        <f t="shared" si="23"/>
        <v>0</v>
      </c>
      <c r="O324" s="138"/>
      <c r="P324" s="138"/>
      <c r="Q324" s="50">
        <f t="shared" si="24"/>
        <v>0</v>
      </c>
    </row>
    <row r="325" spans="1:17" ht="15.75" customHeight="1" x14ac:dyDescent="0.2">
      <c r="B325" s="47">
        <v>3130</v>
      </c>
      <c r="C325" s="318" t="s">
        <v>125</v>
      </c>
      <c r="D325" s="319"/>
      <c r="E325" s="319"/>
      <c r="F325" s="319"/>
      <c r="G325" s="320"/>
      <c r="H325" s="50">
        <f t="shared" si="19"/>
        <v>0</v>
      </c>
      <c r="I325" s="50">
        <f t="shared" si="20"/>
        <v>0</v>
      </c>
      <c r="J325" s="138"/>
      <c r="K325" s="138"/>
      <c r="L325" s="50">
        <f t="shared" si="21"/>
        <v>0</v>
      </c>
      <c r="M325" s="50">
        <f t="shared" si="22"/>
        <v>0</v>
      </c>
      <c r="N325" s="50">
        <f t="shared" si="23"/>
        <v>0</v>
      </c>
      <c r="O325" s="138"/>
      <c r="P325" s="138"/>
      <c r="Q325" s="50">
        <f t="shared" si="24"/>
        <v>0</v>
      </c>
    </row>
    <row r="326" spans="1:17" ht="15.75" customHeight="1" x14ac:dyDescent="0.2">
      <c r="B326" s="47">
        <v>3140</v>
      </c>
      <c r="C326" s="318" t="s">
        <v>126</v>
      </c>
      <c r="D326" s="319"/>
      <c r="E326" s="319"/>
      <c r="F326" s="319"/>
      <c r="G326" s="320"/>
      <c r="H326" s="50">
        <f t="shared" si="19"/>
        <v>0</v>
      </c>
      <c r="I326" s="50">
        <f t="shared" si="20"/>
        <v>0</v>
      </c>
      <c r="J326" s="138"/>
      <c r="K326" s="138"/>
      <c r="L326" s="50">
        <f t="shared" si="21"/>
        <v>0</v>
      </c>
      <c r="M326" s="50">
        <f t="shared" si="22"/>
        <v>0</v>
      </c>
      <c r="N326" s="50">
        <f t="shared" si="23"/>
        <v>0</v>
      </c>
      <c r="O326" s="138"/>
      <c r="P326" s="138"/>
      <c r="Q326" s="50">
        <f t="shared" si="24"/>
        <v>0</v>
      </c>
    </row>
    <row r="327" spans="1:17" ht="15.75" customHeight="1" x14ac:dyDescent="0.2">
      <c r="B327" s="47">
        <v>3150</v>
      </c>
      <c r="C327" s="318" t="s">
        <v>127</v>
      </c>
      <c r="D327" s="319"/>
      <c r="E327" s="319"/>
      <c r="F327" s="319"/>
      <c r="G327" s="320"/>
      <c r="H327" s="50">
        <f t="shared" si="19"/>
        <v>0</v>
      </c>
      <c r="I327" s="50">
        <f t="shared" si="20"/>
        <v>0</v>
      </c>
      <c r="J327" s="138"/>
      <c r="K327" s="138"/>
      <c r="L327" s="50">
        <f t="shared" si="21"/>
        <v>0</v>
      </c>
      <c r="M327" s="50">
        <f t="shared" si="22"/>
        <v>0</v>
      </c>
      <c r="N327" s="50">
        <f t="shared" si="23"/>
        <v>0</v>
      </c>
      <c r="O327" s="138"/>
      <c r="P327" s="138"/>
      <c r="Q327" s="50">
        <f t="shared" si="24"/>
        <v>0</v>
      </c>
    </row>
    <row r="328" spans="1:17" ht="15.75" customHeight="1" x14ac:dyDescent="0.2">
      <c r="B328" s="47">
        <v>3160</v>
      </c>
      <c r="C328" s="318" t="s">
        <v>128</v>
      </c>
      <c r="D328" s="319"/>
      <c r="E328" s="319"/>
      <c r="F328" s="319"/>
      <c r="G328" s="320"/>
      <c r="H328" s="50">
        <f t="shared" si="19"/>
        <v>0</v>
      </c>
      <c r="I328" s="50">
        <f t="shared" si="20"/>
        <v>0</v>
      </c>
      <c r="J328" s="138"/>
      <c r="K328" s="138"/>
      <c r="L328" s="50">
        <f t="shared" si="21"/>
        <v>0</v>
      </c>
      <c r="M328" s="50">
        <f t="shared" si="22"/>
        <v>0</v>
      </c>
      <c r="N328" s="50">
        <f t="shared" si="23"/>
        <v>0</v>
      </c>
      <c r="O328" s="138"/>
      <c r="P328" s="138"/>
      <c r="Q328" s="50">
        <f t="shared" si="24"/>
        <v>0</v>
      </c>
    </row>
    <row r="329" spans="1:17" ht="15.75" customHeight="1" x14ac:dyDescent="0.2">
      <c r="B329" s="47">
        <v>3210</v>
      </c>
      <c r="C329" s="318" t="s">
        <v>130</v>
      </c>
      <c r="D329" s="319"/>
      <c r="E329" s="319"/>
      <c r="F329" s="319"/>
      <c r="G329" s="320"/>
      <c r="H329" s="50">
        <f t="shared" si="19"/>
        <v>0</v>
      </c>
      <c r="I329" s="50">
        <f t="shared" si="20"/>
        <v>0</v>
      </c>
      <c r="J329" s="138"/>
      <c r="K329" s="138"/>
      <c r="L329" s="50">
        <f t="shared" si="21"/>
        <v>0</v>
      </c>
      <c r="M329" s="50">
        <f t="shared" si="22"/>
        <v>0</v>
      </c>
      <c r="N329" s="50">
        <f t="shared" si="23"/>
        <v>0</v>
      </c>
      <c r="O329" s="138"/>
      <c r="P329" s="138"/>
      <c r="Q329" s="50">
        <f t="shared" si="24"/>
        <v>0</v>
      </c>
    </row>
    <row r="330" spans="1:17" ht="26.1" customHeight="1" x14ac:dyDescent="0.2">
      <c r="B330" s="47">
        <v>3220</v>
      </c>
      <c r="C330" s="318" t="s">
        <v>131</v>
      </c>
      <c r="D330" s="319"/>
      <c r="E330" s="319"/>
      <c r="F330" s="319"/>
      <c r="G330" s="320"/>
      <c r="H330" s="50">
        <f t="shared" si="19"/>
        <v>0</v>
      </c>
      <c r="I330" s="50">
        <f t="shared" si="20"/>
        <v>0</v>
      </c>
      <c r="J330" s="138"/>
      <c r="K330" s="138"/>
      <c r="L330" s="50">
        <f t="shared" si="21"/>
        <v>0</v>
      </c>
      <c r="M330" s="50">
        <f t="shared" si="22"/>
        <v>0</v>
      </c>
      <c r="N330" s="50">
        <f t="shared" si="23"/>
        <v>0</v>
      </c>
      <c r="O330" s="138"/>
      <c r="P330" s="138"/>
      <c r="Q330" s="50">
        <f t="shared" si="24"/>
        <v>0</v>
      </c>
    </row>
    <row r="331" spans="1:17" ht="26.1" customHeight="1" x14ac:dyDescent="0.2">
      <c r="B331" s="47">
        <v>3230</v>
      </c>
      <c r="C331" s="318" t="s">
        <v>132</v>
      </c>
      <c r="D331" s="319"/>
      <c r="E331" s="319"/>
      <c r="F331" s="319"/>
      <c r="G331" s="320"/>
      <c r="H331" s="50">
        <f t="shared" si="19"/>
        <v>0</v>
      </c>
      <c r="I331" s="50">
        <f t="shared" si="20"/>
        <v>0</v>
      </c>
      <c r="J331" s="138"/>
      <c r="K331" s="138"/>
      <c r="L331" s="50">
        <f t="shared" si="21"/>
        <v>0</v>
      </c>
      <c r="M331" s="50">
        <f t="shared" si="22"/>
        <v>0</v>
      </c>
      <c r="N331" s="50">
        <f t="shared" si="23"/>
        <v>0</v>
      </c>
      <c r="O331" s="138"/>
      <c r="P331" s="138"/>
      <c r="Q331" s="50">
        <f t="shared" si="24"/>
        <v>0</v>
      </c>
    </row>
    <row r="332" spans="1:17" ht="15.75" customHeight="1" x14ac:dyDescent="0.2">
      <c r="B332" s="47">
        <v>3240</v>
      </c>
      <c r="C332" s="318" t="s">
        <v>133</v>
      </c>
      <c r="D332" s="319"/>
      <c r="E332" s="319"/>
      <c r="F332" s="319"/>
      <c r="G332" s="320"/>
      <c r="H332" s="50">
        <f t="shared" si="19"/>
        <v>0</v>
      </c>
      <c r="I332" s="50">
        <f t="shared" si="20"/>
        <v>0</v>
      </c>
      <c r="J332" s="138"/>
      <c r="K332" s="138"/>
      <c r="L332" s="50">
        <f t="shared" si="21"/>
        <v>0</v>
      </c>
      <c r="M332" s="50">
        <f t="shared" si="22"/>
        <v>0</v>
      </c>
      <c r="N332" s="50">
        <f t="shared" si="23"/>
        <v>0</v>
      </c>
      <c r="O332" s="138"/>
      <c r="P332" s="138"/>
      <c r="Q332" s="50">
        <f t="shared" si="24"/>
        <v>0</v>
      </c>
    </row>
    <row r="333" spans="1:17" ht="30" customHeight="1" x14ac:dyDescent="0.2">
      <c r="B333" s="314" t="s">
        <v>8</v>
      </c>
      <c r="C333" s="315"/>
      <c r="D333" s="315"/>
      <c r="E333" s="315"/>
      <c r="F333" s="315"/>
      <c r="G333" s="316"/>
      <c r="H333" s="43">
        <f t="shared" ref="H333:Q333" si="25">SUM(H306:H332)</f>
        <v>32791.300000000003</v>
      </c>
      <c r="I333" s="43">
        <f t="shared" si="25"/>
        <v>0</v>
      </c>
      <c r="J333" s="43">
        <f t="shared" si="25"/>
        <v>0</v>
      </c>
      <c r="K333" s="43">
        <f t="shared" si="25"/>
        <v>0</v>
      </c>
      <c r="L333" s="43">
        <f t="shared" si="25"/>
        <v>32791.300000000003</v>
      </c>
      <c r="M333" s="43">
        <f t="shared" si="25"/>
        <v>24627.4</v>
      </c>
      <c r="N333" s="43">
        <f t="shared" si="25"/>
        <v>0</v>
      </c>
      <c r="O333" s="43">
        <f t="shared" si="25"/>
        <v>0</v>
      </c>
      <c r="P333" s="43">
        <f t="shared" si="25"/>
        <v>0</v>
      </c>
      <c r="Q333" s="43">
        <f t="shared" si="25"/>
        <v>24627.4</v>
      </c>
    </row>
    <row r="334" spans="1:17" x14ac:dyDescent="0.2">
      <c r="B334" s="48"/>
      <c r="C334" s="48"/>
      <c r="D334" s="48"/>
      <c r="E334" s="48"/>
      <c r="F334" s="48"/>
      <c r="G334" s="48"/>
      <c r="H334" s="51"/>
      <c r="I334" s="51"/>
      <c r="J334" s="51"/>
      <c r="K334" s="51"/>
      <c r="L334" s="51"/>
      <c r="M334" s="51"/>
      <c r="N334" s="51"/>
      <c r="O334" s="51"/>
      <c r="P334" s="51"/>
      <c r="Q334" s="51"/>
    </row>
    <row r="335" spans="1:17" x14ac:dyDescent="0.2">
      <c r="A335" s="21" t="s">
        <v>172</v>
      </c>
      <c r="B335" s="355" t="s">
        <v>439</v>
      </c>
      <c r="C335" s="355"/>
      <c r="D335" s="355"/>
      <c r="E335" s="355"/>
      <c r="F335" s="355"/>
      <c r="G335" s="355"/>
      <c r="H335" s="355"/>
      <c r="I335" s="355"/>
      <c r="J335" s="355"/>
      <c r="K335" s="355"/>
      <c r="L335" s="355"/>
      <c r="M335" s="355"/>
      <c r="N335" s="355"/>
      <c r="O335" s="355"/>
      <c r="P335" s="355"/>
      <c r="Q335" s="355"/>
    </row>
    <row r="336" spans="1:17" s="62" customFormat="1" ht="12.75" x14ac:dyDescent="0.2">
      <c r="Q336" s="26" t="s">
        <v>81</v>
      </c>
    </row>
    <row r="337" spans="2:17" ht="69.95" customHeight="1" x14ac:dyDescent="0.2">
      <c r="B337" s="1" t="s">
        <v>47</v>
      </c>
      <c r="C337" s="304" t="s">
        <v>4</v>
      </c>
      <c r="D337" s="323"/>
      <c r="E337" s="323"/>
      <c r="F337" s="305"/>
      <c r="G337" s="67" t="s">
        <v>41</v>
      </c>
      <c r="H337" s="67" t="s">
        <v>53</v>
      </c>
      <c r="I337" s="67" t="s">
        <v>378</v>
      </c>
      <c r="J337" s="67" t="s">
        <v>440</v>
      </c>
      <c r="K337" s="67" t="s">
        <v>441</v>
      </c>
      <c r="L337" s="300" t="s">
        <v>54</v>
      </c>
      <c r="M337" s="300"/>
      <c r="N337" s="300"/>
      <c r="O337" s="300" t="s">
        <v>55</v>
      </c>
      <c r="P337" s="300"/>
      <c r="Q337" s="300"/>
    </row>
    <row r="338" spans="2:17" x14ac:dyDescent="0.2">
      <c r="B338" s="1">
        <v>1</v>
      </c>
      <c r="C338" s="304">
        <v>2</v>
      </c>
      <c r="D338" s="323"/>
      <c r="E338" s="323"/>
      <c r="F338" s="305"/>
      <c r="G338" s="1">
        <v>3</v>
      </c>
      <c r="H338" s="1">
        <v>4</v>
      </c>
      <c r="I338" s="1">
        <v>5</v>
      </c>
      <c r="J338" s="1">
        <v>6</v>
      </c>
      <c r="K338" s="1">
        <v>7</v>
      </c>
      <c r="L338" s="300">
        <v>8</v>
      </c>
      <c r="M338" s="300"/>
      <c r="N338" s="300"/>
      <c r="O338" s="300">
        <v>9</v>
      </c>
      <c r="P338" s="300"/>
      <c r="Q338" s="300"/>
    </row>
    <row r="339" spans="2:17" ht="26.1" customHeight="1" x14ac:dyDescent="0.2">
      <c r="B339" s="47">
        <v>2110</v>
      </c>
      <c r="C339" s="318" t="s">
        <v>111</v>
      </c>
      <c r="D339" s="319"/>
      <c r="E339" s="319"/>
      <c r="F339" s="320"/>
      <c r="G339" s="50">
        <f>I271</f>
        <v>20004.400000000001</v>
      </c>
      <c r="H339" s="50">
        <f>I87</f>
        <v>20004.400000000001</v>
      </c>
      <c r="I339" s="137"/>
      <c r="J339" s="137"/>
      <c r="K339" s="137"/>
      <c r="L339" s="408"/>
      <c r="M339" s="409"/>
      <c r="N339" s="410"/>
      <c r="O339" s="408"/>
      <c r="P339" s="409"/>
      <c r="Q339" s="410"/>
    </row>
    <row r="340" spans="2:17" ht="26.1" customHeight="1" x14ac:dyDescent="0.2">
      <c r="B340" s="47">
        <v>2120</v>
      </c>
      <c r="C340" s="318" t="s">
        <v>112</v>
      </c>
      <c r="D340" s="319"/>
      <c r="E340" s="319"/>
      <c r="F340" s="320"/>
      <c r="G340" s="50">
        <f t="shared" ref="G340:G365" si="26">I272</f>
        <v>4400.8999999999996</v>
      </c>
      <c r="H340" s="50">
        <f t="shared" ref="H340:H365" si="27">I88</f>
        <v>4349</v>
      </c>
      <c r="I340" s="137"/>
      <c r="J340" s="137"/>
      <c r="K340" s="137"/>
      <c r="L340" s="408"/>
      <c r="M340" s="409"/>
      <c r="N340" s="410"/>
      <c r="O340" s="408"/>
      <c r="P340" s="409"/>
      <c r="Q340" s="410"/>
    </row>
    <row r="341" spans="2:17" ht="26.1" customHeight="1" x14ac:dyDescent="0.2">
      <c r="B341" s="47">
        <v>2210</v>
      </c>
      <c r="C341" s="318" t="s">
        <v>113</v>
      </c>
      <c r="D341" s="319"/>
      <c r="E341" s="319"/>
      <c r="F341" s="320"/>
      <c r="G341" s="50">
        <f t="shared" si="26"/>
        <v>595.29999999999995</v>
      </c>
      <c r="H341" s="50">
        <f t="shared" si="27"/>
        <v>595.29999999999995</v>
      </c>
      <c r="I341" s="137">
        <v>9.6999999999999993</v>
      </c>
      <c r="J341" s="137">
        <v>11.8</v>
      </c>
      <c r="K341" s="137"/>
      <c r="L341" s="408" t="s">
        <v>464</v>
      </c>
      <c r="M341" s="409"/>
      <c r="N341" s="410"/>
      <c r="O341" s="408" t="s">
        <v>465</v>
      </c>
      <c r="P341" s="409"/>
      <c r="Q341" s="410"/>
    </row>
    <row r="342" spans="2:17" x14ac:dyDescent="0.2">
      <c r="B342" s="47">
        <v>2220</v>
      </c>
      <c r="C342" s="318" t="s">
        <v>114</v>
      </c>
      <c r="D342" s="319"/>
      <c r="E342" s="319"/>
      <c r="F342" s="320"/>
      <c r="G342" s="50">
        <f t="shared" si="26"/>
        <v>0</v>
      </c>
      <c r="H342" s="50">
        <f t="shared" si="27"/>
        <v>0</v>
      </c>
      <c r="I342" s="137"/>
      <c r="J342" s="137"/>
      <c r="K342" s="137"/>
      <c r="L342" s="408"/>
      <c r="M342" s="409"/>
      <c r="N342" s="410"/>
      <c r="O342" s="408"/>
      <c r="P342" s="409"/>
      <c r="Q342" s="410"/>
    </row>
    <row r="343" spans="2:17" x14ac:dyDescent="0.2">
      <c r="B343" s="47">
        <v>2230</v>
      </c>
      <c r="C343" s="318" t="s">
        <v>115</v>
      </c>
      <c r="D343" s="319"/>
      <c r="E343" s="319"/>
      <c r="F343" s="320"/>
      <c r="G343" s="50">
        <f t="shared" si="26"/>
        <v>0</v>
      </c>
      <c r="H343" s="50">
        <f t="shared" si="27"/>
        <v>0</v>
      </c>
      <c r="I343" s="137"/>
      <c r="J343" s="137"/>
      <c r="K343" s="137"/>
      <c r="L343" s="408"/>
      <c r="M343" s="409"/>
      <c r="N343" s="410"/>
      <c r="O343" s="408"/>
      <c r="P343" s="409"/>
      <c r="Q343" s="410"/>
    </row>
    <row r="344" spans="2:17" ht="26.1" customHeight="1" x14ac:dyDescent="0.2">
      <c r="B344" s="47">
        <v>2240</v>
      </c>
      <c r="C344" s="318" t="s">
        <v>116</v>
      </c>
      <c r="D344" s="319"/>
      <c r="E344" s="319"/>
      <c r="F344" s="320"/>
      <c r="G344" s="50">
        <f t="shared" si="26"/>
        <v>432.6</v>
      </c>
      <c r="H344" s="50">
        <f t="shared" si="27"/>
        <v>431.1</v>
      </c>
      <c r="I344" s="137"/>
      <c r="J344" s="137"/>
      <c r="K344" s="137"/>
      <c r="L344" s="408"/>
      <c r="M344" s="409"/>
      <c r="N344" s="410"/>
      <c r="O344" s="408"/>
      <c r="P344" s="409"/>
      <c r="Q344" s="410"/>
    </row>
    <row r="345" spans="2:17" ht="26.1" customHeight="1" x14ac:dyDescent="0.2">
      <c r="B345" s="47">
        <v>2250</v>
      </c>
      <c r="C345" s="318" t="s">
        <v>117</v>
      </c>
      <c r="D345" s="319"/>
      <c r="E345" s="319"/>
      <c r="F345" s="320"/>
      <c r="G345" s="50">
        <f t="shared" si="26"/>
        <v>83.7</v>
      </c>
      <c r="H345" s="50">
        <f t="shared" si="27"/>
        <v>83.6</v>
      </c>
      <c r="I345" s="137"/>
      <c r="J345" s="137"/>
      <c r="K345" s="137"/>
      <c r="L345" s="408"/>
      <c r="M345" s="409"/>
      <c r="N345" s="410"/>
      <c r="O345" s="408"/>
      <c r="P345" s="409"/>
      <c r="Q345" s="410"/>
    </row>
    <row r="346" spans="2:17" ht="26.1" customHeight="1" x14ac:dyDescent="0.2">
      <c r="B346" s="47">
        <v>2260</v>
      </c>
      <c r="C346" s="318" t="s">
        <v>118</v>
      </c>
      <c r="D346" s="319"/>
      <c r="E346" s="319"/>
      <c r="F346" s="320"/>
      <c r="G346" s="50">
        <f t="shared" si="26"/>
        <v>0</v>
      </c>
      <c r="H346" s="50">
        <f t="shared" si="27"/>
        <v>0</v>
      </c>
      <c r="I346" s="137"/>
      <c r="J346" s="137"/>
      <c r="K346" s="137"/>
      <c r="L346" s="408"/>
      <c r="M346" s="409"/>
      <c r="N346" s="410"/>
      <c r="O346" s="408"/>
      <c r="P346" s="409"/>
      <c r="Q346" s="410"/>
    </row>
    <row r="347" spans="2:17" ht="26.1" customHeight="1" x14ac:dyDescent="0.2">
      <c r="B347" s="47">
        <v>2270</v>
      </c>
      <c r="C347" s="318" t="s">
        <v>119</v>
      </c>
      <c r="D347" s="319"/>
      <c r="E347" s="319"/>
      <c r="F347" s="320"/>
      <c r="G347" s="50">
        <f t="shared" si="26"/>
        <v>1192.5999999999999</v>
      </c>
      <c r="H347" s="50">
        <f t="shared" si="27"/>
        <v>1192.5999999999999</v>
      </c>
      <c r="I347" s="137"/>
      <c r="J347" s="137"/>
      <c r="K347" s="137"/>
      <c r="L347" s="408"/>
      <c r="M347" s="409"/>
      <c r="N347" s="410"/>
      <c r="O347" s="408"/>
      <c r="P347" s="409"/>
      <c r="Q347" s="410"/>
    </row>
    <row r="348" spans="2:17" ht="26.1" customHeight="1" x14ac:dyDescent="0.2">
      <c r="B348" s="47">
        <v>2281</v>
      </c>
      <c r="C348" s="318" t="s">
        <v>120</v>
      </c>
      <c r="D348" s="319"/>
      <c r="E348" s="319"/>
      <c r="F348" s="320"/>
      <c r="G348" s="50">
        <f t="shared" si="26"/>
        <v>0</v>
      </c>
      <c r="H348" s="50">
        <f t="shared" si="27"/>
        <v>0</v>
      </c>
      <c r="I348" s="137"/>
      <c r="J348" s="137"/>
      <c r="K348" s="137"/>
      <c r="L348" s="408"/>
      <c r="M348" s="409"/>
      <c r="N348" s="410"/>
      <c r="O348" s="408"/>
      <c r="P348" s="409"/>
      <c r="Q348" s="410"/>
    </row>
    <row r="349" spans="2:17" ht="39.75" customHeight="1" x14ac:dyDescent="0.2">
      <c r="B349" s="47">
        <v>2282</v>
      </c>
      <c r="C349" s="318" t="s">
        <v>121</v>
      </c>
      <c r="D349" s="319"/>
      <c r="E349" s="319"/>
      <c r="F349" s="320"/>
      <c r="G349" s="50">
        <f t="shared" si="26"/>
        <v>2</v>
      </c>
      <c r="H349" s="50">
        <f t="shared" si="27"/>
        <v>1.9</v>
      </c>
      <c r="I349" s="137"/>
      <c r="J349" s="137"/>
      <c r="K349" s="137"/>
      <c r="L349" s="408"/>
      <c r="M349" s="409"/>
      <c r="N349" s="410"/>
      <c r="O349" s="408"/>
      <c r="P349" s="409"/>
      <c r="Q349" s="410"/>
    </row>
    <row r="350" spans="2:17" x14ac:dyDescent="0.2">
      <c r="B350" s="47">
        <v>2400</v>
      </c>
      <c r="C350" s="318" t="s">
        <v>141</v>
      </c>
      <c r="D350" s="319"/>
      <c r="E350" s="319"/>
      <c r="F350" s="320"/>
      <c r="G350" s="50">
        <f t="shared" si="26"/>
        <v>0</v>
      </c>
      <c r="H350" s="50">
        <f t="shared" si="27"/>
        <v>0</v>
      </c>
      <c r="I350" s="137"/>
      <c r="J350" s="137"/>
      <c r="K350" s="137"/>
      <c r="L350" s="408"/>
      <c r="M350" s="409"/>
      <c r="N350" s="410"/>
      <c r="O350" s="408"/>
      <c r="P350" s="409"/>
      <c r="Q350" s="410"/>
    </row>
    <row r="351" spans="2:17" ht="26.1" customHeight="1" x14ac:dyDescent="0.2">
      <c r="B351" s="47">
        <v>2610</v>
      </c>
      <c r="C351" s="318" t="s">
        <v>142</v>
      </c>
      <c r="D351" s="319"/>
      <c r="E351" s="319"/>
      <c r="F351" s="320"/>
      <c r="G351" s="50">
        <f t="shared" si="26"/>
        <v>0</v>
      </c>
      <c r="H351" s="50">
        <f t="shared" si="27"/>
        <v>0</v>
      </c>
      <c r="I351" s="137"/>
      <c r="J351" s="137"/>
      <c r="K351" s="137"/>
      <c r="L351" s="408"/>
      <c r="M351" s="409"/>
      <c r="N351" s="410"/>
      <c r="O351" s="408"/>
      <c r="P351" s="409"/>
      <c r="Q351" s="410"/>
    </row>
    <row r="352" spans="2:17" ht="26.1" customHeight="1" x14ac:dyDescent="0.2">
      <c r="B352" s="47">
        <v>2620</v>
      </c>
      <c r="C352" s="318" t="s">
        <v>143</v>
      </c>
      <c r="D352" s="319"/>
      <c r="E352" s="319"/>
      <c r="F352" s="320"/>
      <c r="G352" s="50">
        <f t="shared" si="26"/>
        <v>0</v>
      </c>
      <c r="H352" s="50">
        <f t="shared" si="27"/>
        <v>0</v>
      </c>
      <c r="I352" s="137"/>
      <c r="J352" s="137"/>
      <c r="K352" s="137"/>
      <c r="L352" s="408"/>
      <c r="M352" s="409"/>
      <c r="N352" s="410"/>
      <c r="O352" s="408"/>
      <c r="P352" s="409"/>
      <c r="Q352" s="410"/>
    </row>
    <row r="353" spans="1:17" ht="26.1" customHeight="1" x14ac:dyDescent="0.2">
      <c r="B353" s="47">
        <v>2630</v>
      </c>
      <c r="C353" s="318" t="s">
        <v>144</v>
      </c>
      <c r="D353" s="319"/>
      <c r="E353" s="319"/>
      <c r="F353" s="320"/>
      <c r="G353" s="50">
        <f t="shared" si="26"/>
        <v>0</v>
      </c>
      <c r="H353" s="50">
        <f t="shared" si="27"/>
        <v>0</v>
      </c>
      <c r="I353" s="137"/>
      <c r="J353" s="137"/>
      <c r="K353" s="137"/>
      <c r="L353" s="408"/>
      <c r="M353" s="409"/>
      <c r="N353" s="410"/>
      <c r="O353" s="408"/>
      <c r="P353" s="409"/>
      <c r="Q353" s="410"/>
    </row>
    <row r="354" spans="1:17" x14ac:dyDescent="0.2">
      <c r="B354" s="47">
        <v>2700</v>
      </c>
      <c r="C354" s="318" t="s">
        <v>145</v>
      </c>
      <c r="D354" s="319"/>
      <c r="E354" s="319"/>
      <c r="F354" s="320"/>
      <c r="G354" s="50">
        <f t="shared" si="26"/>
        <v>0</v>
      </c>
      <c r="H354" s="50">
        <f t="shared" si="27"/>
        <v>0</v>
      </c>
      <c r="I354" s="137"/>
      <c r="J354" s="137"/>
      <c r="K354" s="137"/>
      <c r="L354" s="408"/>
      <c r="M354" s="409"/>
      <c r="N354" s="410"/>
      <c r="O354" s="408"/>
      <c r="P354" s="409"/>
      <c r="Q354" s="410"/>
    </row>
    <row r="355" spans="1:17" ht="26.1" customHeight="1" x14ac:dyDescent="0.2">
      <c r="B355" s="47">
        <v>2800</v>
      </c>
      <c r="C355" s="318" t="s">
        <v>122</v>
      </c>
      <c r="D355" s="319"/>
      <c r="E355" s="319"/>
      <c r="F355" s="320"/>
      <c r="G355" s="50">
        <f t="shared" si="26"/>
        <v>6.5</v>
      </c>
      <c r="H355" s="50">
        <f t="shared" si="27"/>
        <v>6.3</v>
      </c>
      <c r="I355" s="137"/>
      <c r="J355" s="137"/>
      <c r="K355" s="137"/>
      <c r="L355" s="408"/>
      <c r="M355" s="409"/>
      <c r="N355" s="410"/>
      <c r="O355" s="408"/>
      <c r="P355" s="409"/>
      <c r="Q355" s="410"/>
    </row>
    <row r="356" spans="1:17" ht="26.1" customHeight="1" x14ac:dyDescent="0.2">
      <c r="B356" s="47">
        <v>3110</v>
      </c>
      <c r="C356" s="318" t="s">
        <v>123</v>
      </c>
      <c r="D356" s="319"/>
      <c r="E356" s="319"/>
      <c r="F356" s="320"/>
      <c r="G356" s="50">
        <f t="shared" si="26"/>
        <v>0</v>
      </c>
      <c r="H356" s="50">
        <f t="shared" si="27"/>
        <v>0</v>
      </c>
      <c r="I356" s="137"/>
      <c r="J356" s="137"/>
      <c r="K356" s="137"/>
      <c r="L356" s="408"/>
      <c r="M356" s="409"/>
      <c r="N356" s="410"/>
      <c r="O356" s="408"/>
      <c r="P356" s="409"/>
      <c r="Q356" s="410"/>
    </row>
    <row r="357" spans="1:17" x14ac:dyDescent="0.2">
      <c r="B357" s="47">
        <v>3120</v>
      </c>
      <c r="C357" s="318" t="s">
        <v>124</v>
      </c>
      <c r="D357" s="319"/>
      <c r="E357" s="319"/>
      <c r="F357" s="320"/>
      <c r="G357" s="50">
        <f t="shared" si="26"/>
        <v>0</v>
      </c>
      <c r="H357" s="50">
        <f t="shared" si="27"/>
        <v>0</v>
      </c>
      <c r="I357" s="137"/>
      <c r="J357" s="137"/>
      <c r="K357" s="137"/>
      <c r="L357" s="408"/>
      <c r="M357" s="409"/>
      <c r="N357" s="410"/>
      <c r="O357" s="408"/>
      <c r="P357" s="409"/>
      <c r="Q357" s="410"/>
    </row>
    <row r="358" spans="1:17" x14ac:dyDescent="0.2">
      <c r="B358" s="47">
        <v>3130</v>
      </c>
      <c r="C358" s="318" t="s">
        <v>125</v>
      </c>
      <c r="D358" s="319"/>
      <c r="E358" s="319"/>
      <c r="F358" s="320"/>
      <c r="G358" s="50">
        <f t="shared" si="26"/>
        <v>0</v>
      </c>
      <c r="H358" s="50">
        <f t="shared" si="27"/>
        <v>0</v>
      </c>
      <c r="I358" s="137"/>
      <c r="J358" s="137"/>
      <c r="K358" s="137"/>
      <c r="L358" s="408"/>
      <c r="M358" s="409"/>
      <c r="N358" s="410"/>
      <c r="O358" s="408"/>
      <c r="P358" s="409"/>
      <c r="Q358" s="410"/>
    </row>
    <row r="359" spans="1:17" x14ac:dyDescent="0.2">
      <c r="B359" s="47">
        <v>3140</v>
      </c>
      <c r="C359" s="318" t="s">
        <v>126</v>
      </c>
      <c r="D359" s="319"/>
      <c r="E359" s="319"/>
      <c r="F359" s="320"/>
      <c r="G359" s="50">
        <f t="shared" si="26"/>
        <v>0</v>
      </c>
      <c r="H359" s="50">
        <f t="shared" si="27"/>
        <v>0</v>
      </c>
      <c r="I359" s="137"/>
      <c r="J359" s="137"/>
      <c r="K359" s="137"/>
      <c r="L359" s="408"/>
      <c r="M359" s="409"/>
      <c r="N359" s="410"/>
      <c r="O359" s="408"/>
      <c r="P359" s="409"/>
      <c r="Q359" s="410"/>
    </row>
    <row r="360" spans="1:17" x14ac:dyDescent="0.2">
      <c r="B360" s="47">
        <v>3150</v>
      </c>
      <c r="C360" s="318" t="s">
        <v>127</v>
      </c>
      <c r="D360" s="319"/>
      <c r="E360" s="319"/>
      <c r="F360" s="320"/>
      <c r="G360" s="50">
        <f t="shared" si="26"/>
        <v>0</v>
      </c>
      <c r="H360" s="50">
        <f t="shared" si="27"/>
        <v>0</v>
      </c>
      <c r="I360" s="137"/>
      <c r="J360" s="137"/>
      <c r="K360" s="137"/>
      <c r="L360" s="408"/>
      <c r="M360" s="409"/>
      <c r="N360" s="410"/>
      <c r="O360" s="408"/>
      <c r="P360" s="409"/>
      <c r="Q360" s="410"/>
    </row>
    <row r="361" spans="1:17" x14ac:dyDescent="0.2">
      <c r="B361" s="47">
        <v>3160</v>
      </c>
      <c r="C361" s="318" t="s">
        <v>128</v>
      </c>
      <c r="D361" s="319"/>
      <c r="E361" s="319"/>
      <c r="F361" s="320"/>
      <c r="G361" s="50">
        <f t="shared" si="26"/>
        <v>0</v>
      </c>
      <c r="H361" s="50">
        <f t="shared" si="27"/>
        <v>0</v>
      </c>
      <c r="I361" s="137"/>
      <c r="J361" s="137"/>
      <c r="K361" s="137"/>
      <c r="L361" s="408"/>
      <c r="M361" s="409"/>
      <c r="N361" s="410"/>
      <c r="O361" s="408"/>
      <c r="P361" s="409"/>
      <c r="Q361" s="410"/>
    </row>
    <row r="362" spans="1:17" ht="26.1" customHeight="1" x14ac:dyDescent="0.2">
      <c r="B362" s="47">
        <v>3210</v>
      </c>
      <c r="C362" s="318" t="s">
        <v>130</v>
      </c>
      <c r="D362" s="319"/>
      <c r="E362" s="319"/>
      <c r="F362" s="320"/>
      <c r="G362" s="50">
        <f t="shared" si="26"/>
        <v>0</v>
      </c>
      <c r="H362" s="50">
        <f t="shared" si="27"/>
        <v>0</v>
      </c>
      <c r="I362" s="137"/>
      <c r="J362" s="137"/>
      <c r="K362" s="137"/>
      <c r="L362" s="408"/>
      <c r="M362" s="409"/>
      <c r="N362" s="410"/>
      <c r="O362" s="408"/>
      <c r="P362" s="409"/>
      <c r="Q362" s="410"/>
    </row>
    <row r="363" spans="1:17" ht="26.1" customHeight="1" x14ac:dyDescent="0.2">
      <c r="B363" s="47">
        <v>3220</v>
      </c>
      <c r="C363" s="318" t="s">
        <v>131</v>
      </c>
      <c r="D363" s="319"/>
      <c r="E363" s="319"/>
      <c r="F363" s="320"/>
      <c r="G363" s="50">
        <f t="shared" si="26"/>
        <v>0</v>
      </c>
      <c r="H363" s="50">
        <f t="shared" si="27"/>
        <v>0</v>
      </c>
      <c r="I363" s="137"/>
      <c r="J363" s="137"/>
      <c r="K363" s="137"/>
      <c r="L363" s="408"/>
      <c r="M363" s="409"/>
      <c r="N363" s="410"/>
      <c r="O363" s="408"/>
      <c r="P363" s="409"/>
      <c r="Q363" s="410"/>
    </row>
    <row r="364" spans="1:17" ht="26.1" customHeight="1" x14ac:dyDescent="0.2">
      <c r="B364" s="47">
        <v>3230</v>
      </c>
      <c r="C364" s="318" t="s">
        <v>132</v>
      </c>
      <c r="D364" s="319"/>
      <c r="E364" s="319"/>
      <c r="F364" s="320"/>
      <c r="G364" s="50">
        <f t="shared" si="26"/>
        <v>0</v>
      </c>
      <c r="H364" s="50">
        <f t="shared" si="27"/>
        <v>0</v>
      </c>
      <c r="I364" s="137"/>
      <c r="J364" s="137"/>
      <c r="K364" s="137"/>
      <c r="L364" s="408"/>
      <c r="M364" s="409"/>
      <c r="N364" s="410"/>
      <c r="O364" s="408"/>
      <c r="P364" s="409"/>
      <c r="Q364" s="410"/>
    </row>
    <row r="365" spans="1:17" x14ac:dyDescent="0.2">
      <c r="B365" s="47">
        <v>3240</v>
      </c>
      <c r="C365" s="318" t="s">
        <v>133</v>
      </c>
      <c r="D365" s="319"/>
      <c r="E365" s="319"/>
      <c r="F365" s="320"/>
      <c r="G365" s="50">
        <f t="shared" si="26"/>
        <v>0</v>
      </c>
      <c r="H365" s="50">
        <f t="shared" si="27"/>
        <v>0</v>
      </c>
      <c r="I365" s="137"/>
      <c r="J365" s="137"/>
      <c r="K365" s="137"/>
      <c r="L365" s="408"/>
      <c r="M365" s="409"/>
      <c r="N365" s="410"/>
      <c r="O365" s="408"/>
      <c r="P365" s="409"/>
      <c r="Q365" s="410"/>
    </row>
    <row r="366" spans="1:17" x14ac:dyDescent="0.2">
      <c r="B366" s="314" t="s">
        <v>8</v>
      </c>
      <c r="C366" s="315"/>
      <c r="D366" s="315"/>
      <c r="E366" s="315"/>
      <c r="F366" s="316"/>
      <c r="G366" s="17">
        <f>SUM(G339:G365)</f>
        <v>26718</v>
      </c>
      <c r="H366" s="17">
        <f>SUM(H339:H365)</f>
        <v>26664.2</v>
      </c>
      <c r="I366" s="17">
        <f>SUM(I339:I365)</f>
        <v>9.6999999999999993</v>
      </c>
      <c r="J366" s="17">
        <f>SUM(J339:J365)</f>
        <v>11.8</v>
      </c>
      <c r="K366" s="17">
        <f>SUM(K339:K365)</f>
        <v>0</v>
      </c>
      <c r="L366" s="411"/>
      <c r="M366" s="412"/>
      <c r="N366" s="413"/>
      <c r="O366" s="411"/>
      <c r="P366" s="412"/>
      <c r="Q366" s="413"/>
    </row>
    <row r="367" spans="1:17" x14ac:dyDescent="0.2">
      <c r="B367" s="48"/>
      <c r="C367" s="48"/>
      <c r="D367" s="48"/>
      <c r="E367" s="48"/>
      <c r="F367" s="48"/>
      <c r="G367" s="37"/>
      <c r="H367" s="37"/>
      <c r="I367" s="37"/>
      <c r="J367" s="37"/>
      <c r="K367" s="37"/>
      <c r="L367" s="71"/>
      <c r="M367" s="71"/>
      <c r="N367" s="71"/>
      <c r="O367" s="71"/>
      <c r="P367" s="71"/>
      <c r="Q367" s="71"/>
    </row>
    <row r="368" spans="1:17" x14ac:dyDescent="0.2">
      <c r="A368" s="21" t="s">
        <v>173</v>
      </c>
      <c r="B368" s="355" t="s">
        <v>442</v>
      </c>
      <c r="C368" s="355"/>
      <c r="D368" s="355"/>
      <c r="E368" s="355"/>
      <c r="F368" s="355"/>
      <c r="G368" s="355"/>
      <c r="H368" s="355"/>
      <c r="I368" s="355"/>
      <c r="J368" s="355"/>
      <c r="K368" s="355"/>
      <c r="L368" s="355"/>
      <c r="M368" s="355"/>
      <c r="N368" s="355"/>
      <c r="O368" s="355"/>
      <c r="P368" s="355"/>
      <c r="Q368" s="355"/>
    </row>
    <row r="369" spans="1:17" x14ac:dyDescent="0.2">
      <c r="A369" s="21"/>
      <c r="B369" s="38"/>
      <c r="C369" s="38"/>
      <c r="D369" s="38"/>
      <c r="E369" s="38"/>
      <c r="F369" s="38"/>
      <c r="G369" s="38"/>
      <c r="H369" s="38"/>
      <c r="I369" s="38"/>
      <c r="J369" s="38"/>
      <c r="K369" s="38"/>
      <c r="L369" s="38"/>
      <c r="M369" s="38"/>
      <c r="N369" s="38"/>
      <c r="O369" s="38"/>
      <c r="P369" s="38"/>
      <c r="Q369" s="38"/>
    </row>
    <row r="370" spans="1:17" ht="110.1" customHeight="1" x14ac:dyDescent="0.2">
      <c r="B370" s="1" t="s">
        <v>23</v>
      </c>
      <c r="C370" s="300" t="s">
        <v>4</v>
      </c>
      <c r="D370" s="300"/>
      <c r="E370" s="300"/>
      <c r="F370" s="300" t="s">
        <v>56</v>
      </c>
      <c r="G370" s="300"/>
      <c r="H370" s="300"/>
      <c r="I370" s="300" t="s">
        <v>57</v>
      </c>
      <c r="J370" s="300"/>
      <c r="K370" s="300" t="s">
        <v>58</v>
      </c>
      <c r="L370" s="300"/>
      <c r="M370" s="300" t="s">
        <v>174</v>
      </c>
      <c r="N370" s="300"/>
      <c r="O370" s="300" t="s">
        <v>59</v>
      </c>
      <c r="P370" s="300"/>
      <c r="Q370" s="300"/>
    </row>
    <row r="371" spans="1:17" x14ac:dyDescent="0.2">
      <c r="B371" s="1">
        <v>1</v>
      </c>
      <c r="C371" s="300">
        <v>2</v>
      </c>
      <c r="D371" s="300"/>
      <c r="E371" s="300"/>
      <c r="F371" s="300">
        <v>3</v>
      </c>
      <c r="G371" s="300"/>
      <c r="H371" s="300"/>
      <c r="I371" s="300">
        <v>4</v>
      </c>
      <c r="J371" s="300"/>
      <c r="K371" s="300">
        <v>5</v>
      </c>
      <c r="L371" s="300"/>
      <c r="M371" s="300">
        <v>6</v>
      </c>
      <c r="N371" s="300"/>
      <c r="O371" s="300">
        <v>7</v>
      </c>
      <c r="P371" s="300"/>
      <c r="Q371" s="300"/>
    </row>
    <row r="372" spans="1:17" ht="99.95" customHeight="1" x14ac:dyDescent="0.2">
      <c r="B372" s="1">
        <v>1</v>
      </c>
      <c r="C372" s="295" t="s">
        <v>177</v>
      </c>
      <c r="D372" s="296"/>
      <c r="E372" s="297"/>
      <c r="F372" s="414" t="s">
        <v>178</v>
      </c>
      <c r="G372" s="414"/>
      <c r="H372" s="414"/>
      <c r="I372" s="417">
        <v>1341.1</v>
      </c>
      <c r="J372" s="417"/>
      <c r="K372" s="417">
        <v>1329.4</v>
      </c>
      <c r="L372" s="417"/>
      <c r="M372" s="415">
        <f t="shared" ref="M372:M377" si="28">I372-K372</f>
        <v>11.7</v>
      </c>
      <c r="N372" s="415"/>
      <c r="O372" s="416" t="s">
        <v>352</v>
      </c>
      <c r="P372" s="416"/>
      <c r="Q372" s="416"/>
    </row>
    <row r="373" spans="1:17" ht="99.95" customHeight="1" x14ac:dyDescent="0.2">
      <c r="B373" s="1">
        <v>2</v>
      </c>
      <c r="C373" s="295" t="s">
        <v>177</v>
      </c>
      <c r="D373" s="296"/>
      <c r="E373" s="297"/>
      <c r="F373" s="414" t="s">
        <v>179</v>
      </c>
      <c r="G373" s="414"/>
      <c r="H373" s="414"/>
      <c r="I373" s="417">
        <v>1392</v>
      </c>
      <c r="J373" s="417"/>
      <c r="K373" s="415">
        <f>L223</f>
        <v>1392</v>
      </c>
      <c r="L373" s="415"/>
      <c r="M373" s="415">
        <f t="shared" si="28"/>
        <v>0</v>
      </c>
      <c r="N373" s="415"/>
      <c r="O373" s="416" t="s">
        <v>352</v>
      </c>
      <c r="P373" s="416"/>
      <c r="Q373" s="416"/>
    </row>
    <row r="374" spans="1:17" ht="99.95" customHeight="1" x14ac:dyDescent="0.2">
      <c r="B374" s="1">
        <v>3</v>
      </c>
      <c r="C374" s="295" t="s">
        <v>177</v>
      </c>
      <c r="D374" s="296"/>
      <c r="E374" s="297"/>
      <c r="F374" s="414" t="s">
        <v>180</v>
      </c>
      <c r="G374" s="414"/>
      <c r="H374" s="414"/>
      <c r="I374" s="417">
        <v>1341.1</v>
      </c>
      <c r="J374" s="417"/>
      <c r="K374" s="415">
        <f>L224</f>
        <v>1329.4</v>
      </c>
      <c r="L374" s="415"/>
      <c r="M374" s="415">
        <f t="shared" si="28"/>
        <v>11.7</v>
      </c>
      <c r="N374" s="415"/>
      <c r="O374" s="416" t="s">
        <v>352</v>
      </c>
      <c r="P374" s="416"/>
      <c r="Q374" s="416"/>
    </row>
    <row r="375" spans="1:17" ht="99.95" customHeight="1" x14ac:dyDescent="0.2">
      <c r="B375" s="1">
        <v>4</v>
      </c>
      <c r="C375" s="295" t="s">
        <v>181</v>
      </c>
      <c r="D375" s="296"/>
      <c r="E375" s="297"/>
      <c r="F375" s="414"/>
      <c r="G375" s="414"/>
      <c r="H375" s="414"/>
      <c r="I375" s="415">
        <f>I411+J411</f>
        <v>4130.5</v>
      </c>
      <c r="J375" s="415"/>
      <c r="K375" s="415">
        <f>I411</f>
        <v>4094.6</v>
      </c>
      <c r="L375" s="415"/>
      <c r="M375" s="415">
        <f t="shared" si="28"/>
        <v>35.9</v>
      </c>
      <c r="N375" s="415"/>
      <c r="O375" s="416" t="s">
        <v>352</v>
      </c>
      <c r="P375" s="416"/>
      <c r="Q375" s="416"/>
    </row>
    <row r="376" spans="1:17" ht="99.95" customHeight="1" x14ac:dyDescent="0.2">
      <c r="B376" s="1">
        <v>5</v>
      </c>
      <c r="C376" s="295" t="s">
        <v>182</v>
      </c>
      <c r="D376" s="296"/>
      <c r="E376" s="297"/>
      <c r="F376" s="414" t="s">
        <v>183</v>
      </c>
      <c r="G376" s="414"/>
      <c r="H376" s="414"/>
      <c r="I376" s="415">
        <f>I378-I372-I373-I374-I375-I377</f>
        <v>12820.8</v>
      </c>
      <c r="J376" s="415"/>
      <c r="K376" s="415">
        <f>K378-K372-K373-K374-K375-K377</f>
        <v>12425.3</v>
      </c>
      <c r="L376" s="415"/>
      <c r="M376" s="415">
        <f t="shared" si="28"/>
        <v>395.5</v>
      </c>
      <c r="N376" s="415"/>
      <c r="O376" s="416" t="s">
        <v>353</v>
      </c>
      <c r="P376" s="416"/>
      <c r="Q376" s="416"/>
    </row>
    <row r="377" spans="1:17" ht="99.95" customHeight="1" x14ac:dyDescent="0.2">
      <c r="B377" s="1">
        <v>6</v>
      </c>
      <c r="C377" s="295" t="s">
        <v>355</v>
      </c>
      <c r="D377" s="296"/>
      <c r="E377" s="297"/>
      <c r="F377" s="414" t="s">
        <v>354</v>
      </c>
      <c r="G377" s="414"/>
      <c r="H377" s="414"/>
      <c r="I377" s="417">
        <v>4196.3999999999996</v>
      </c>
      <c r="J377" s="417"/>
      <c r="K377" s="417">
        <v>4056.7</v>
      </c>
      <c r="L377" s="417"/>
      <c r="M377" s="415">
        <f t="shared" si="28"/>
        <v>139.69999999999999</v>
      </c>
      <c r="N377" s="415"/>
      <c r="O377" s="416" t="s">
        <v>352</v>
      </c>
      <c r="P377" s="416"/>
      <c r="Q377" s="416"/>
    </row>
    <row r="378" spans="1:17" ht="20.25" customHeight="1" x14ac:dyDescent="0.2">
      <c r="B378" s="53"/>
      <c r="C378" s="314" t="s">
        <v>8</v>
      </c>
      <c r="D378" s="315"/>
      <c r="E378" s="316"/>
      <c r="F378" s="300"/>
      <c r="G378" s="300"/>
      <c r="H378" s="300"/>
      <c r="I378" s="418">
        <f>I409+J409</f>
        <v>25221.9</v>
      </c>
      <c r="J378" s="418"/>
      <c r="K378" s="418">
        <f>I409</f>
        <v>24627.4</v>
      </c>
      <c r="L378" s="418"/>
      <c r="M378" s="418">
        <f>I378-K378</f>
        <v>594.5</v>
      </c>
      <c r="N378" s="418"/>
      <c r="O378" s="300"/>
      <c r="P378" s="300"/>
      <c r="Q378" s="300"/>
    </row>
    <row r="379" spans="1:17" x14ac:dyDescent="0.2">
      <c r="B379" s="68"/>
      <c r="C379" s="72"/>
      <c r="D379" s="72"/>
      <c r="E379" s="72"/>
      <c r="F379" s="70"/>
      <c r="G379" s="70"/>
      <c r="H379" s="70"/>
      <c r="I379" s="70"/>
      <c r="J379" s="70"/>
      <c r="K379" s="70"/>
      <c r="L379" s="70"/>
      <c r="M379" s="70"/>
      <c r="N379" s="70"/>
      <c r="O379" s="70"/>
      <c r="P379" s="70"/>
      <c r="Q379" s="70"/>
    </row>
    <row r="380" spans="1:17" x14ac:dyDescent="0.2">
      <c r="A380" s="21" t="s">
        <v>176</v>
      </c>
      <c r="B380" s="355" t="s">
        <v>373</v>
      </c>
      <c r="C380" s="355"/>
      <c r="D380" s="355"/>
      <c r="E380" s="355"/>
      <c r="F380" s="355"/>
      <c r="G380" s="355"/>
      <c r="H380" s="355"/>
      <c r="I380" s="355"/>
      <c r="J380" s="355"/>
      <c r="K380" s="355"/>
      <c r="L380" s="355"/>
      <c r="M380" s="355"/>
      <c r="N380" s="355"/>
      <c r="O380" s="355"/>
      <c r="P380" s="355"/>
      <c r="Q380" s="355"/>
    </row>
    <row r="381" spans="1:17" x14ac:dyDescent="0.2">
      <c r="A381" s="21"/>
      <c r="B381" s="38"/>
      <c r="C381" s="38"/>
      <c r="D381" s="38"/>
      <c r="E381" s="38"/>
      <c r="F381" s="38"/>
      <c r="G381" s="38"/>
      <c r="H381" s="38"/>
      <c r="I381" s="38"/>
      <c r="J381" s="38"/>
      <c r="K381" s="38"/>
      <c r="L381" s="38"/>
      <c r="M381" s="38"/>
      <c r="N381" s="38"/>
      <c r="O381" s="38"/>
      <c r="P381" s="38"/>
      <c r="Q381" s="38"/>
    </row>
    <row r="382" spans="1:17" ht="99.95" customHeight="1" x14ac:dyDescent="0.2">
      <c r="A382" s="21"/>
      <c r="B382" s="396" t="s">
        <v>306</v>
      </c>
      <c r="C382" s="396"/>
      <c r="D382" s="396"/>
      <c r="E382" s="396"/>
      <c r="F382" s="396"/>
      <c r="G382" s="396"/>
      <c r="H382" s="396"/>
      <c r="I382" s="396"/>
      <c r="J382" s="396"/>
      <c r="K382" s="396"/>
      <c r="L382" s="396"/>
      <c r="M382" s="396"/>
      <c r="N382" s="396"/>
      <c r="O382" s="396"/>
      <c r="P382" s="396"/>
      <c r="Q382" s="396"/>
    </row>
    <row r="383" spans="1:17" ht="99.95" customHeight="1" x14ac:dyDescent="0.2">
      <c r="A383" s="21"/>
      <c r="B383" s="396" t="s">
        <v>184</v>
      </c>
      <c r="C383" s="396"/>
      <c r="D383" s="396"/>
      <c r="E383" s="396"/>
      <c r="F383" s="396"/>
      <c r="G383" s="396"/>
      <c r="H383" s="396"/>
      <c r="I383" s="396"/>
      <c r="J383" s="396"/>
      <c r="K383" s="396"/>
      <c r="L383" s="396"/>
      <c r="M383" s="396"/>
      <c r="N383" s="396"/>
      <c r="O383" s="396"/>
      <c r="P383" s="396"/>
      <c r="Q383" s="396"/>
    </row>
    <row r="384" spans="1:17" x14ac:dyDescent="0.2">
      <c r="A384" s="21"/>
      <c r="B384" s="38"/>
      <c r="C384" s="38"/>
      <c r="D384" s="38"/>
      <c r="E384" s="38"/>
      <c r="F384" s="38"/>
      <c r="G384" s="38"/>
      <c r="H384" s="38"/>
      <c r="I384" s="38"/>
      <c r="J384" s="38"/>
      <c r="K384" s="38"/>
      <c r="L384" s="38"/>
      <c r="M384" s="38"/>
      <c r="N384" s="38"/>
      <c r="O384" s="38"/>
      <c r="P384" s="38"/>
      <c r="Q384" s="38"/>
    </row>
    <row r="385" spans="1:17" ht="33" customHeight="1" x14ac:dyDescent="0.2">
      <c r="A385" s="21" t="s">
        <v>175</v>
      </c>
      <c r="B385" s="355" t="s">
        <v>443</v>
      </c>
      <c r="C385" s="355"/>
      <c r="D385" s="355"/>
      <c r="E385" s="355"/>
      <c r="F385" s="355"/>
      <c r="G385" s="355"/>
      <c r="H385" s="355"/>
      <c r="I385" s="355"/>
      <c r="J385" s="355"/>
      <c r="K385" s="355"/>
      <c r="L385" s="355"/>
      <c r="M385" s="355"/>
      <c r="N385" s="355"/>
      <c r="O385" s="355"/>
      <c r="P385" s="355"/>
      <c r="Q385" s="355"/>
    </row>
    <row r="386" spans="1:17" x14ac:dyDescent="0.2">
      <c r="A386" s="21"/>
      <c r="B386" s="38"/>
      <c r="C386" s="38"/>
      <c r="D386" s="38"/>
      <c r="E386" s="38"/>
      <c r="F386" s="38"/>
      <c r="G386" s="38"/>
      <c r="H386" s="38"/>
      <c r="I386" s="38"/>
      <c r="J386" s="38"/>
      <c r="K386" s="38"/>
      <c r="L386" s="38"/>
      <c r="M386" s="38"/>
      <c r="N386" s="38"/>
      <c r="O386" s="38"/>
      <c r="P386" s="38"/>
      <c r="Q386" s="38"/>
    </row>
    <row r="387" spans="1:17" ht="99.95" customHeight="1" x14ac:dyDescent="0.2">
      <c r="A387" s="21"/>
      <c r="B387" s="396" t="s">
        <v>379</v>
      </c>
      <c r="C387" s="396"/>
      <c r="D387" s="396"/>
      <c r="E387" s="396"/>
      <c r="F387" s="396"/>
      <c r="G387" s="396"/>
      <c r="H387" s="396"/>
      <c r="I387" s="396"/>
      <c r="J387" s="396"/>
      <c r="K387" s="396"/>
      <c r="L387" s="396"/>
      <c r="M387" s="396"/>
      <c r="N387" s="396"/>
      <c r="O387" s="396"/>
      <c r="P387" s="396"/>
      <c r="Q387" s="396"/>
    </row>
    <row r="388" spans="1:17" ht="99.95" customHeight="1" x14ac:dyDescent="0.2">
      <c r="A388" s="21"/>
      <c r="B388" s="396" t="s">
        <v>185</v>
      </c>
      <c r="C388" s="396"/>
      <c r="D388" s="396"/>
      <c r="E388" s="396"/>
      <c r="F388" s="396"/>
      <c r="G388" s="396"/>
      <c r="H388" s="396"/>
      <c r="I388" s="396"/>
      <c r="J388" s="396"/>
      <c r="K388" s="396"/>
      <c r="L388" s="396"/>
      <c r="M388" s="396"/>
      <c r="N388" s="396"/>
      <c r="O388" s="396"/>
      <c r="P388" s="396"/>
      <c r="Q388" s="396"/>
    </row>
    <row r="389" spans="1:17" x14ac:dyDescent="0.2">
      <c r="A389" s="21"/>
      <c r="B389" s="38"/>
      <c r="C389" s="38"/>
      <c r="D389" s="38"/>
      <c r="E389" s="38"/>
      <c r="F389" s="38"/>
      <c r="G389" s="38"/>
      <c r="H389" s="38"/>
      <c r="I389" s="38"/>
      <c r="J389" s="38"/>
      <c r="K389" s="38"/>
      <c r="L389" s="38"/>
      <c r="M389" s="38"/>
      <c r="N389" s="38"/>
      <c r="O389" s="38"/>
      <c r="P389" s="38"/>
      <c r="Q389" s="38"/>
    </row>
    <row r="390" spans="1:17" s="22" customFormat="1" x14ac:dyDescent="0.2">
      <c r="A390" s="73"/>
      <c r="B390" s="74"/>
      <c r="C390" s="74"/>
      <c r="D390" s="74"/>
      <c r="E390" s="74"/>
      <c r="F390" s="74"/>
      <c r="G390" s="74"/>
      <c r="H390" s="74"/>
      <c r="I390" s="74"/>
      <c r="J390" s="74"/>
      <c r="K390" s="74"/>
      <c r="L390" s="74"/>
      <c r="M390" s="74"/>
      <c r="N390" s="74"/>
      <c r="O390" s="74"/>
      <c r="P390" s="74"/>
      <c r="Q390" s="74"/>
    </row>
    <row r="391" spans="1:17" ht="47.25" customHeight="1" x14ac:dyDescent="0.25">
      <c r="B391" s="286" t="str">
        <f>B23</f>
        <v>Перший заступник голови обласної державної адміністрації (начальника обласної військової адміністрації)</v>
      </c>
      <c r="C391" s="287"/>
      <c r="D391" s="287"/>
      <c r="E391" s="287"/>
      <c r="F391" s="75"/>
      <c r="G391" s="75"/>
      <c r="H391" s="75"/>
      <c r="I391" s="288"/>
      <c r="J391" s="288"/>
      <c r="K391" s="76"/>
      <c r="L391" s="76"/>
      <c r="M391" s="76"/>
      <c r="N391" s="289" t="str">
        <f>O23</f>
        <v>Альона АТАМАНЮК</v>
      </c>
      <c r="O391" s="290"/>
      <c r="P391" s="57"/>
    </row>
    <row r="392" spans="1:17" ht="12.75" customHeight="1" x14ac:dyDescent="0.2">
      <c r="B392" s="77"/>
      <c r="C392" s="77"/>
      <c r="D392" s="77"/>
      <c r="E392" s="77"/>
      <c r="F392" s="75"/>
      <c r="G392" s="75"/>
      <c r="H392" s="75"/>
      <c r="I392" s="309" t="s">
        <v>9</v>
      </c>
      <c r="J392" s="309"/>
      <c r="K392" s="78"/>
      <c r="L392" s="78"/>
      <c r="M392" s="78"/>
      <c r="N392" s="285" t="s">
        <v>10</v>
      </c>
      <c r="O392" s="285"/>
      <c r="P392" s="79"/>
    </row>
    <row r="393" spans="1:17" ht="83.25" customHeight="1" x14ac:dyDescent="0.25">
      <c r="B393" s="286" t="str">
        <f>B25</f>
        <v>Начальник відділу фінансово - господарського забезпечення апрарату  обласної державної адміністрації ( обласної військової адміністрації) - головний бухгалтер</v>
      </c>
      <c r="C393" s="287"/>
      <c r="D393" s="287"/>
      <c r="E393" s="287"/>
      <c r="F393" s="75"/>
      <c r="G393" s="75"/>
      <c r="H393" s="75"/>
      <c r="I393" s="288"/>
      <c r="J393" s="288"/>
      <c r="K393" s="76"/>
      <c r="L393" s="76"/>
      <c r="M393" s="76"/>
      <c r="N393" s="289" t="str">
        <f>O25</f>
        <v>Галина МИХАЙЛЮК</v>
      </c>
      <c r="O393" s="290"/>
      <c r="P393" s="68"/>
    </row>
    <row r="394" spans="1:17" ht="15.75" customHeight="1" x14ac:dyDescent="0.2">
      <c r="B394" s="75"/>
      <c r="C394" s="80"/>
      <c r="D394" s="80"/>
      <c r="E394" s="80"/>
      <c r="F394" s="80"/>
      <c r="G394" s="80"/>
      <c r="H394" s="80"/>
      <c r="I394" s="308" t="s">
        <v>9</v>
      </c>
      <c r="J394" s="308"/>
      <c r="K394" s="26"/>
      <c r="L394" s="26"/>
      <c r="M394" s="26"/>
      <c r="N394" s="303" t="s">
        <v>10</v>
      </c>
      <c r="O394" s="303"/>
      <c r="P394" s="79"/>
    </row>
    <row r="395" spans="1:17" ht="11.25" customHeight="1" x14ac:dyDescent="0.2"/>
    <row r="396" spans="1:17" ht="10.5" customHeight="1" x14ac:dyDescent="0.2"/>
    <row r="397" spans="1:17" ht="22.5" x14ac:dyDescent="0.2">
      <c r="A397" s="325" t="s">
        <v>444</v>
      </c>
      <c r="B397" s="325"/>
      <c r="C397" s="325"/>
      <c r="D397" s="325"/>
      <c r="E397" s="325"/>
      <c r="F397" s="325"/>
      <c r="G397" s="325"/>
      <c r="H397" s="325"/>
      <c r="I397" s="325"/>
      <c r="J397" s="325"/>
      <c r="K397" s="325"/>
      <c r="L397" s="325"/>
      <c r="M397" s="325"/>
      <c r="N397" s="325"/>
      <c r="O397" s="325"/>
      <c r="P397" s="325"/>
      <c r="Q397" s="325"/>
    </row>
    <row r="398" spans="1:17" x14ac:dyDescent="0.2">
      <c r="A398" s="82"/>
      <c r="B398" s="82"/>
      <c r="C398" s="82"/>
      <c r="D398" s="82"/>
      <c r="E398" s="82"/>
      <c r="F398" s="82"/>
      <c r="G398" s="82"/>
      <c r="H398" s="82"/>
      <c r="I398" s="81"/>
    </row>
    <row r="399" spans="1:17" x14ac:dyDescent="0.25">
      <c r="A399" s="6" t="s">
        <v>65</v>
      </c>
      <c r="B399" s="289" t="str">
        <f>B4</f>
        <v>Чернівецька обласна державна адміністрація (обласна військова адміністрація)</v>
      </c>
      <c r="C399" s="289"/>
      <c r="D399" s="289"/>
      <c r="E399" s="289"/>
      <c r="F399" s="289"/>
      <c r="G399" s="289"/>
      <c r="H399" s="289"/>
      <c r="I399" s="289"/>
      <c r="J399" s="289"/>
      <c r="K399" s="289"/>
      <c r="L399" s="289"/>
      <c r="M399" s="289"/>
      <c r="N399" s="289"/>
      <c r="O399" s="97"/>
      <c r="P399" s="353">
        <f>P4</f>
        <v>22680</v>
      </c>
      <c r="Q399" s="353"/>
    </row>
    <row r="400" spans="1:17" ht="15.75" customHeight="1" x14ac:dyDescent="0.2">
      <c r="A400" s="19"/>
      <c r="B400" s="364" t="s">
        <v>66</v>
      </c>
      <c r="C400" s="364"/>
      <c r="D400" s="364"/>
      <c r="E400" s="364"/>
      <c r="F400" s="364"/>
      <c r="G400" s="364"/>
      <c r="H400" s="364"/>
      <c r="I400" s="364"/>
      <c r="J400" s="364"/>
      <c r="K400" s="364"/>
      <c r="L400" s="364"/>
      <c r="M400" s="364"/>
      <c r="N400" s="364"/>
      <c r="O400" s="19"/>
      <c r="P400" s="330" t="s">
        <v>84</v>
      </c>
      <c r="Q400" s="330"/>
    </row>
    <row r="401" spans="1:17" x14ac:dyDescent="0.2">
      <c r="A401" s="19"/>
      <c r="B401" s="19"/>
      <c r="C401" s="19"/>
      <c r="D401" s="19"/>
      <c r="E401" s="19"/>
      <c r="F401" s="19"/>
      <c r="G401" s="19"/>
      <c r="H401" s="8"/>
      <c r="I401" s="8"/>
    </row>
    <row r="402" spans="1:17" ht="15.75" customHeight="1" x14ac:dyDescent="0.2">
      <c r="A402" s="48" t="s">
        <v>187</v>
      </c>
      <c r="B402" s="322" t="s">
        <v>186</v>
      </c>
      <c r="C402" s="322"/>
      <c r="D402" s="322"/>
      <c r="E402" s="322"/>
      <c r="F402" s="322"/>
      <c r="G402" s="322"/>
      <c r="H402" s="322"/>
      <c r="I402" s="322"/>
      <c r="J402" s="322"/>
      <c r="K402" s="322"/>
      <c r="L402" s="322"/>
      <c r="M402" s="322"/>
      <c r="N402" s="322"/>
      <c r="O402" s="322"/>
      <c r="P402" s="322"/>
      <c r="Q402" s="322"/>
    </row>
    <row r="403" spans="1:17" x14ac:dyDescent="0.2">
      <c r="A403" s="48"/>
      <c r="B403" s="23"/>
      <c r="C403" s="23"/>
      <c r="D403" s="23"/>
      <c r="E403" s="23"/>
      <c r="F403" s="23"/>
      <c r="G403" s="23"/>
      <c r="H403" s="23"/>
      <c r="I403" s="23"/>
    </row>
    <row r="404" spans="1:17" ht="15.75" customHeight="1" x14ac:dyDescent="0.2">
      <c r="A404" s="83" t="s">
        <v>188</v>
      </c>
      <c r="B404" s="322" t="s">
        <v>445</v>
      </c>
      <c r="C404" s="322"/>
      <c r="D404" s="322"/>
      <c r="E404" s="322"/>
      <c r="F404" s="322"/>
      <c r="G404" s="322"/>
      <c r="H404" s="322"/>
      <c r="I404" s="322"/>
      <c r="J404" s="322"/>
      <c r="K404" s="322"/>
      <c r="L404" s="322"/>
      <c r="M404" s="322"/>
      <c r="N404" s="322"/>
      <c r="O404" s="322"/>
      <c r="P404" s="322"/>
      <c r="Q404" s="322"/>
    </row>
    <row r="405" spans="1:17" x14ac:dyDescent="0.2">
      <c r="A405" s="62"/>
      <c r="B405" s="62"/>
      <c r="C405" s="62"/>
      <c r="D405" s="62"/>
      <c r="E405" s="62"/>
      <c r="F405" s="62"/>
      <c r="G405" s="62"/>
      <c r="H405" s="62"/>
      <c r="Q405" s="26" t="s">
        <v>81</v>
      </c>
    </row>
    <row r="406" spans="1:17" ht="15.75" customHeight="1" x14ac:dyDescent="0.2">
      <c r="A406" s="81"/>
      <c r="B406" s="300" t="s">
        <v>11</v>
      </c>
      <c r="C406" s="356" t="s">
        <v>4</v>
      </c>
      <c r="D406" s="357"/>
      <c r="E406" s="357"/>
      <c r="F406" s="358"/>
      <c r="G406" s="300" t="s">
        <v>415</v>
      </c>
      <c r="H406" s="300" t="s">
        <v>446</v>
      </c>
      <c r="I406" s="300" t="s">
        <v>391</v>
      </c>
      <c r="J406" s="300"/>
      <c r="K406" s="300" t="s">
        <v>447</v>
      </c>
      <c r="L406" s="300"/>
      <c r="M406" s="300"/>
      <c r="N406" s="300"/>
      <c r="O406" s="300"/>
      <c r="P406" s="300"/>
      <c r="Q406" s="300"/>
    </row>
    <row r="407" spans="1:17" ht="47.25" x14ac:dyDescent="0.2">
      <c r="A407" s="81"/>
      <c r="B407" s="300"/>
      <c r="C407" s="359"/>
      <c r="D407" s="360"/>
      <c r="E407" s="360"/>
      <c r="F407" s="361"/>
      <c r="G407" s="300"/>
      <c r="H407" s="300"/>
      <c r="I407" s="1" t="s">
        <v>51</v>
      </c>
      <c r="J407" s="1" t="s">
        <v>60</v>
      </c>
      <c r="K407" s="300"/>
      <c r="L407" s="300"/>
      <c r="M407" s="300"/>
      <c r="N407" s="300"/>
      <c r="O407" s="300"/>
      <c r="P407" s="300"/>
      <c r="Q407" s="300"/>
    </row>
    <row r="408" spans="1:17" x14ac:dyDescent="0.2">
      <c r="A408" s="81"/>
      <c r="B408" s="1">
        <v>1</v>
      </c>
      <c r="C408" s="304">
        <v>2</v>
      </c>
      <c r="D408" s="323"/>
      <c r="E408" s="323"/>
      <c r="F408" s="305"/>
      <c r="G408" s="1">
        <v>3</v>
      </c>
      <c r="H408" s="1">
        <v>4</v>
      </c>
      <c r="I408" s="1">
        <v>5</v>
      </c>
      <c r="J408" s="1">
        <v>6</v>
      </c>
      <c r="K408" s="300">
        <v>7</v>
      </c>
      <c r="L408" s="300"/>
      <c r="M408" s="300"/>
      <c r="N408" s="300"/>
      <c r="O408" s="300"/>
      <c r="P408" s="300"/>
      <c r="Q408" s="300"/>
    </row>
    <row r="409" spans="1:17" ht="30" customHeight="1" x14ac:dyDescent="0.2">
      <c r="A409" s="84"/>
      <c r="B409" s="85">
        <v>7941010</v>
      </c>
      <c r="C409" s="371" t="s">
        <v>83</v>
      </c>
      <c r="D409" s="372"/>
      <c r="E409" s="372"/>
      <c r="F409" s="373"/>
      <c r="G409" s="43">
        <f>SUM(G410:G436)</f>
        <v>26664.2</v>
      </c>
      <c r="H409" s="43">
        <f>SUM(H410:H436)</f>
        <v>32791.300000000003</v>
      </c>
      <c r="I409" s="43">
        <f>SUM(I410:I436)</f>
        <v>24627.4</v>
      </c>
      <c r="J409" s="43">
        <f>SUM(J410:J436)</f>
        <v>594.5</v>
      </c>
      <c r="K409" s="376"/>
      <c r="L409" s="376"/>
      <c r="M409" s="376"/>
      <c r="N409" s="376"/>
      <c r="O409" s="376"/>
      <c r="P409" s="376"/>
      <c r="Q409" s="376"/>
    </row>
    <row r="410" spans="1:17" ht="27.75" customHeight="1" x14ac:dyDescent="0.2">
      <c r="A410" s="81"/>
      <c r="B410" s="86">
        <v>2110</v>
      </c>
      <c r="C410" s="318" t="s">
        <v>111</v>
      </c>
      <c r="D410" s="319"/>
      <c r="E410" s="319"/>
      <c r="F410" s="320"/>
      <c r="G410" s="41">
        <f>I87</f>
        <v>20004.400000000001</v>
      </c>
      <c r="H410" s="41">
        <f>L87</f>
        <v>23265</v>
      </c>
      <c r="I410" s="41">
        <f>O87</f>
        <v>18612</v>
      </c>
      <c r="J410" s="100">
        <v>163.1</v>
      </c>
      <c r="K410" s="321" t="s">
        <v>470</v>
      </c>
      <c r="L410" s="321"/>
      <c r="M410" s="321"/>
      <c r="N410" s="321"/>
      <c r="O410" s="321"/>
      <c r="P410" s="321"/>
      <c r="Q410" s="321"/>
    </row>
    <row r="411" spans="1:17" ht="27.75" customHeight="1" x14ac:dyDescent="0.2">
      <c r="A411" s="81"/>
      <c r="B411" s="86">
        <v>2120</v>
      </c>
      <c r="C411" s="318" t="s">
        <v>112</v>
      </c>
      <c r="D411" s="319"/>
      <c r="E411" s="319"/>
      <c r="F411" s="320"/>
      <c r="G411" s="41">
        <f t="shared" ref="G411:G436" si="29">I88</f>
        <v>4349</v>
      </c>
      <c r="H411" s="41">
        <f t="shared" ref="H411:H436" si="30">L88</f>
        <v>5080.3</v>
      </c>
      <c r="I411" s="41">
        <f t="shared" ref="I411:I436" si="31">O88</f>
        <v>4094.6</v>
      </c>
      <c r="J411" s="100">
        <v>35.9</v>
      </c>
      <c r="K411" s="321" t="s">
        <v>471</v>
      </c>
      <c r="L411" s="321"/>
      <c r="M411" s="321"/>
      <c r="N411" s="321"/>
      <c r="O411" s="321"/>
      <c r="P411" s="321"/>
      <c r="Q411" s="321"/>
    </row>
    <row r="412" spans="1:17" ht="27.75" customHeight="1" x14ac:dyDescent="0.2">
      <c r="A412" s="81"/>
      <c r="B412" s="86">
        <v>2210</v>
      </c>
      <c r="C412" s="318" t="s">
        <v>113</v>
      </c>
      <c r="D412" s="319"/>
      <c r="E412" s="319"/>
      <c r="F412" s="320"/>
      <c r="G412" s="41">
        <f t="shared" si="29"/>
        <v>595.29999999999995</v>
      </c>
      <c r="H412" s="41">
        <f t="shared" si="30"/>
        <v>640</v>
      </c>
      <c r="I412" s="41">
        <f t="shared" si="31"/>
        <v>512</v>
      </c>
      <c r="J412" s="100"/>
      <c r="K412" s="321"/>
      <c r="L412" s="321"/>
      <c r="M412" s="321"/>
      <c r="N412" s="321"/>
      <c r="O412" s="321"/>
      <c r="P412" s="321"/>
      <c r="Q412" s="321"/>
    </row>
    <row r="413" spans="1:17" ht="27.75" customHeight="1" x14ac:dyDescent="0.2">
      <c r="A413" s="81"/>
      <c r="B413" s="86">
        <v>2220</v>
      </c>
      <c r="C413" s="318" t="s">
        <v>114</v>
      </c>
      <c r="D413" s="319"/>
      <c r="E413" s="319"/>
      <c r="F413" s="320"/>
      <c r="G413" s="41">
        <f t="shared" si="29"/>
        <v>0</v>
      </c>
      <c r="H413" s="41">
        <f t="shared" si="30"/>
        <v>0</v>
      </c>
      <c r="I413" s="41">
        <f t="shared" si="31"/>
        <v>0</v>
      </c>
      <c r="J413" s="100"/>
      <c r="K413" s="321"/>
      <c r="L413" s="321"/>
      <c r="M413" s="321"/>
      <c r="N413" s="321"/>
      <c r="O413" s="321"/>
      <c r="P413" s="321"/>
      <c r="Q413" s="321"/>
    </row>
    <row r="414" spans="1:17" ht="27.75" customHeight="1" x14ac:dyDescent="0.2">
      <c r="A414" s="81"/>
      <c r="B414" s="86">
        <v>2230</v>
      </c>
      <c r="C414" s="318" t="s">
        <v>115</v>
      </c>
      <c r="D414" s="319"/>
      <c r="E414" s="319"/>
      <c r="F414" s="320"/>
      <c r="G414" s="41">
        <f t="shared" si="29"/>
        <v>0</v>
      </c>
      <c r="H414" s="41">
        <f t="shared" si="30"/>
        <v>0</v>
      </c>
      <c r="I414" s="41">
        <f t="shared" si="31"/>
        <v>0</v>
      </c>
      <c r="J414" s="100"/>
      <c r="K414" s="321"/>
      <c r="L414" s="321"/>
      <c r="M414" s="321"/>
      <c r="N414" s="321"/>
      <c r="O414" s="321"/>
      <c r="P414" s="321"/>
      <c r="Q414" s="321"/>
    </row>
    <row r="415" spans="1:17" ht="27.75" customHeight="1" x14ac:dyDescent="0.2">
      <c r="A415" s="81"/>
      <c r="B415" s="86">
        <v>2240</v>
      </c>
      <c r="C415" s="318" t="s">
        <v>116</v>
      </c>
      <c r="D415" s="319"/>
      <c r="E415" s="319"/>
      <c r="F415" s="320"/>
      <c r="G415" s="41">
        <f t="shared" si="29"/>
        <v>431.1</v>
      </c>
      <c r="H415" s="41">
        <f t="shared" si="30"/>
        <v>400</v>
      </c>
      <c r="I415" s="41">
        <f t="shared" si="31"/>
        <v>320</v>
      </c>
      <c r="J415" s="100">
        <v>152.1</v>
      </c>
      <c r="K415" s="321" t="s">
        <v>472</v>
      </c>
      <c r="L415" s="321"/>
      <c r="M415" s="321"/>
      <c r="N415" s="321"/>
      <c r="O415" s="321"/>
      <c r="P415" s="321"/>
      <c r="Q415" s="321"/>
    </row>
    <row r="416" spans="1:17" ht="27.75" customHeight="1" x14ac:dyDescent="0.2">
      <c r="A416" s="81"/>
      <c r="B416" s="86">
        <v>2250</v>
      </c>
      <c r="C416" s="318" t="s">
        <v>117</v>
      </c>
      <c r="D416" s="319"/>
      <c r="E416" s="319"/>
      <c r="F416" s="320"/>
      <c r="G416" s="41">
        <f t="shared" si="29"/>
        <v>83.6</v>
      </c>
      <c r="H416" s="41">
        <f t="shared" si="30"/>
        <v>120</v>
      </c>
      <c r="I416" s="41">
        <f t="shared" si="31"/>
        <v>50</v>
      </c>
      <c r="J416" s="100"/>
      <c r="K416" s="321"/>
      <c r="L416" s="321"/>
      <c r="M416" s="321"/>
      <c r="N416" s="321"/>
      <c r="O416" s="321"/>
      <c r="P416" s="321"/>
      <c r="Q416" s="321"/>
    </row>
    <row r="417" spans="1:17" ht="27.75" customHeight="1" x14ac:dyDescent="0.2">
      <c r="A417" s="81"/>
      <c r="B417" s="86">
        <v>2260</v>
      </c>
      <c r="C417" s="318" t="s">
        <v>118</v>
      </c>
      <c r="D417" s="319"/>
      <c r="E417" s="319"/>
      <c r="F417" s="320"/>
      <c r="G417" s="41">
        <f t="shared" si="29"/>
        <v>0</v>
      </c>
      <c r="H417" s="41">
        <f t="shared" si="30"/>
        <v>0</v>
      </c>
      <c r="I417" s="41">
        <f t="shared" si="31"/>
        <v>0</v>
      </c>
      <c r="J417" s="100"/>
      <c r="K417" s="321"/>
      <c r="L417" s="321"/>
      <c r="M417" s="321"/>
      <c r="N417" s="321"/>
      <c r="O417" s="321"/>
      <c r="P417" s="321"/>
      <c r="Q417" s="321"/>
    </row>
    <row r="418" spans="1:17" ht="27.75" customHeight="1" x14ac:dyDescent="0.2">
      <c r="A418" s="81"/>
      <c r="B418" s="86">
        <v>2270</v>
      </c>
      <c r="C418" s="318" t="s">
        <v>119</v>
      </c>
      <c r="D418" s="319"/>
      <c r="E418" s="319"/>
      <c r="F418" s="320"/>
      <c r="G418" s="41">
        <f t="shared" si="29"/>
        <v>1192.5999999999999</v>
      </c>
      <c r="H418" s="41">
        <f t="shared" si="30"/>
        <v>1282</v>
      </c>
      <c r="I418" s="41">
        <f t="shared" si="31"/>
        <v>1025.5999999999999</v>
      </c>
      <c r="J418" s="100">
        <v>243.4</v>
      </c>
      <c r="K418" s="321" t="s">
        <v>473</v>
      </c>
      <c r="L418" s="321"/>
      <c r="M418" s="321"/>
      <c r="N418" s="321"/>
      <c r="O418" s="321"/>
      <c r="P418" s="321"/>
      <c r="Q418" s="321"/>
    </row>
    <row r="419" spans="1:17" ht="27.75" customHeight="1" x14ac:dyDescent="0.2">
      <c r="A419" s="81"/>
      <c r="B419" s="86">
        <v>2281</v>
      </c>
      <c r="C419" s="318" t="s">
        <v>120</v>
      </c>
      <c r="D419" s="319"/>
      <c r="E419" s="319"/>
      <c r="F419" s="320"/>
      <c r="G419" s="41">
        <f t="shared" si="29"/>
        <v>0</v>
      </c>
      <c r="H419" s="41">
        <f t="shared" si="30"/>
        <v>0</v>
      </c>
      <c r="I419" s="41">
        <f t="shared" si="31"/>
        <v>0</v>
      </c>
      <c r="J419" s="100"/>
      <c r="K419" s="321"/>
      <c r="L419" s="321"/>
      <c r="M419" s="321"/>
      <c r="N419" s="321"/>
      <c r="O419" s="321"/>
      <c r="P419" s="321"/>
      <c r="Q419" s="321"/>
    </row>
    <row r="420" spans="1:17" ht="27.75" customHeight="1" x14ac:dyDescent="0.2">
      <c r="A420" s="81"/>
      <c r="B420" s="86">
        <v>2282</v>
      </c>
      <c r="C420" s="318" t="s">
        <v>121</v>
      </c>
      <c r="D420" s="319"/>
      <c r="E420" s="319"/>
      <c r="F420" s="320"/>
      <c r="G420" s="41">
        <f t="shared" si="29"/>
        <v>1.9</v>
      </c>
      <c r="H420" s="41">
        <f t="shared" si="30"/>
        <v>4</v>
      </c>
      <c r="I420" s="41">
        <f t="shared" si="31"/>
        <v>3.2</v>
      </c>
      <c r="J420" s="100"/>
      <c r="K420" s="321"/>
      <c r="L420" s="321"/>
      <c r="M420" s="321"/>
      <c r="N420" s="321"/>
      <c r="O420" s="321"/>
      <c r="P420" s="321"/>
      <c r="Q420" s="321"/>
    </row>
    <row r="421" spans="1:17" ht="27.75" customHeight="1" x14ac:dyDescent="0.2">
      <c r="A421" s="81"/>
      <c r="B421" s="86">
        <v>2400</v>
      </c>
      <c r="C421" s="318" t="s">
        <v>141</v>
      </c>
      <c r="D421" s="319"/>
      <c r="E421" s="319"/>
      <c r="F421" s="320"/>
      <c r="G421" s="41">
        <f t="shared" si="29"/>
        <v>0</v>
      </c>
      <c r="H421" s="41">
        <f t="shared" si="30"/>
        <v>0</v>
      </c>
      <c r="I421" s="41">
        <f t="shared" si="31"/>
        <v>0</v>
      </c>
      <c r="J421" s="100"/>
      <c r="K421" s="321"/>
      <c r="L421" s="321"/>
      <c r="M421" s="321"/>
      <c r="N421" s="321"/>
      <c r="O421" s="321"/>
      <c r="P421" s="321"/>
      <c r="Q421" s="321"/>
    </row>
    <row r="422" spans="1:17" ht="27.75" customHeight="1" x14ac:dyDescent="0.2">
      <c r="A422" s="81"/>
      <c r="B422" s="86">
        <v>2610</v>
      </c>
      <c r="C422" s="318" t="s">
        <v>142</v>
      </c>
      <c r="D422" s="319"/>
      <c r="E422" s="319"/>
      <c r="F422" s="320"/>
      <c r="G422" s="41">
        <f t="shared" si="29"/>
        <v>0</v>
      </c>
      <c r="H422" s="41">
        <f t="shared" si="30"/>
        <v>0</v>
      </c>
      <c r="I422" s="41">
        <f t="shared" si="31"/>
        <v>0</v>
      </c>
      <c r="J422" s="100"/>
      <c r="K422" s="321"/>
      <c r="L422" s="321"/>
      <c r="M422" s="321"/>
      <c r="N422" s="321"/>
      <c r="O422" s="321"/>
      <c r="P422" s="321"/>
      <c r="Q422" s="321"/>
    </row>
    <row r="423" spans="1:17" ht="27.75" customHeight="1" x14ac:dyDescent="0.2">
      <c r="A423" s="81"/>
      <c r="B423" s="86">
        <v>2620</v>
      </c>
      <c r="C423" s="318" t="s">
        <v>143</v>
      </c>
      <c r="D423" s="319"/>
      <c r="E423" s="319"/>
      <c r="F423" s="320"/>
      <c r="G423" s="41">
        <f t="shared" si="29"/>
        <v>0</v>
      </c>
      <c r="H423" s="41">
        <f t="shared" si="30"/>
        <v>0</v>
      </c>
      <c r="I423" s="41">
        <f t="shared" si="31"/>
        <v>0</v>
      </c>
      <c r="J423" s="100"/>
      <c r="K423" s="321"/>
      <c r="L423" s="321"/>
      <c r="M423" s="321"/>
      <c r="N423" s="321"/>
      <c r="O423" s="321"/>
      <c r="P423" s="321"/>
      <c r="Q423" s="321"/>
    </row>
    <row r="424" spans="1:17" ht="27.75" customHeight="1" x14ac:dyDescent="0.2">
      <c r="A424" s="81"/>
      <c r="B424" s="86">
        <v>2630</v>
      </c>
      <c r="C424" s="318" t="s">
        <v>144</v>
      </c>
      <c r="D424" s="319"/>
      <c r="E424" s="319"/>
      <c r="F424" s="320"/>
      <c r="G424" s="41">
        <f t="shared" si="29"/>
        <v>0</v>
      </c>
      <c r="H424" s="41">
        <f t="shared" si="30"/>
        <v>0</v>
      </c>
      <c r="I424" s="41">
        <f t="shared" si="31"/>
        <v>0</v>
      </c>
      <c r="J424" s="100"/>
      <c r="K424" s="321"/>
      <c r="L424" s="321"/>
      <c r="M424" s="321"/>
      <c r="N424" s="321"/>
      <c r="O424" s="321"/>
      <c r="P424" s="321"/>
      <c r="Q424" s="321"/>
    </row>
    <row r="425" spans="1:17" ht="27.75" customHeight="1" x14ac:dyDescent="0.2">
      <c r="A425" s="81"/>
      <c r="B425" s="86">
        <v>2700</v>
      </c>
      <c r="C425" s="318" t="s">
        <v>145</v>
      </c>
      <c r="D425" s="319"/>
      <c r="E425" s="319"/>
      <c r="F425" s="320"/>
      <c r="G425" s="41">
        <f t="shared" si="29"/>
        <v>0</v>
      </c>
      <c r="H425" s="41">
        <f t="shared" si="30"/>
        <v>0</v>
      </c>
      <c r="I425" s="41">
        <f t="shared" si="31"/>
        <v>0</v>
      </c>
      <c r="J425" s="100"/>
      <c r="K425" s="321"/>
      <c r="L425" s="321"/>
      <c r="M425" s="321"/>
      <c r="N425" s="321"/>
      <c r="O425" s="321"/>
      <c r="P425" s="321"/>
      <c r="Q425" s="321"/>
    </row>
    <row r="426" spans="1:17" ht="27.75" customHeight="1" x14ac:dyDescent="0.2">
      <c r="A426" s="81"/>
      <c r="B426" s="86">
        <v>2800</v>
      </c>
      <c r="C426" s="318" t="s">
        <v>122</v>
      </c>
      <c r="D426" s="319"/>
      <c r="E426" s="319"/>
      <c r="F426" s="320"/>
      <c r="G426" s="41">
        <f t="shared" si="29"/>
        <v>6.3</v>
      </c>
      <c r="H426" s="41">
        <f t="shared" si="30"/>
        <v>0</v>
      </c>
      <c r="I426" s="41">
        <f t="shared" si="31"/>
        <v>10</v>
      </c>
      <c r="J426" s="100"/>
      <c r="K426" s="321"/>
      <c r="L426" s="321"/>
      <c r="M426" s="321"/>
      <c r="N426" s="321"/>
      <c r="O426" s="321"/>
      <c r="P426" s="321"/>
      <c r="Q426" s="321"/>
    </row>
    <row r="427" spans="1:17" ht="27.75" customHeight="1" x14ac:dyDescent="0.2">
      <c r="A427" s="81"/>
      <c r="B427" s="86">
        <v>3110</v>
      </c>
      <c r="C427" s="318" t="s">
        <v>123</v>
      </c>
      <c r="D427" s="319"/>
      <c r="E427" s="319"/>
      <c r="F427" s="320"/>
      <c r="G427" s="41">
        <f t="shared" si="29"/>
        <v>0</v>
      </c>
      <c r="H427" s="41">
        <f t="shared" si="30"/>
        <v>2000</v>
      </c>
      <c r="I427" s="54">
        <f t="shared" si="31"/>
        <v>0</v>
      </c>
      <c r="J427" s="100"/>
      <c r="K427" s="321"/>
      <c r="L427" s="321"/>
      <c r="M427" s="321"/>
      <c r="N427" s="321"/>
      <c r="O427" s="321"/>
      <c r="P427" s="321"/>
      <c r="Q427" s="321"/>
    </row>
    <row r="428" spans="1:17" ht="27.75" customHeight="1" x14ac:dyDescent="0.2">
      <c r="A428" s="81"/>
      <c r="B428" s="86">
        <v>3120</v>
      </c>
      <c r="C428" s="318" t="s">
        <v>124</v>
      </c>
      <c r="D428" s="319"/>
      <c r="E428" s="319"/>
      <c r="F428" s="320"/>
      <c r="G428" s="41">
        <f t="shared" si="29"/>
        <v>0</v>
      </c>
      <c r="H428" s="41">
        <f t="shared" si="30"/>
        <v>0</v>
      </c>
      <c r="I428" s="41">
        <f t="shared" si="31"/>
        <v>0</v>
      </c>
      <c r="J428" s="100"/>
      <c r="K428" s="321"/>
      <c r="L428" s="321"/>
      <c r="M428" s="321"/>
      <c r="N428" s="321"/>
      <c r="O428" s="321"/>
      <c r="P428" s="321"/>
      <c r="Q428" s="321"/>
    </row>
    <row r="429" spans="1:17" ht="27.75" customHeight="1" x14ac:dyDescent="0.2">
      <c r="A429" s="81"/>
      <c r="B429" s="86">
        <v>3130</v>
      </c>
      <c r="C429" s="318" t="s">
        <v>125</v>
      </c>
      <c r="D429" s="319"/>
      <c r="E429" s="319"/>
      <c r="F429" s="320"/>
      <c r="G429" s="41">
        <f t="shared" si="29"/>
        <v>0</v>
      </c>
      <c r="H429" s="41">
        <f t="shared" si="30"/>
        <v>0</v>
      </c>
      <c r="I429" s="41">
        <f t="shared" si="31"/>
        <v>0</v>
      </c>
      <c r="J429" s="100"/>
      <c r="K429" s="321"/>
      <c r="L429" s="321"/>
      <c r="M429" s="321"/>
      <c r="N429" s="321"/>
      <c r="O429" s="321"/>
      <c r="P429" s="321"/>
      <c r="Q429" s="321"/>
    </row>
    <row r="430" spans="1:17" x14ac:dyDescent="0.2">
      <c r="A430" s="81"/>
      <c r="B430" s="86">
        <v>3140</v>
      </c>
      <c r="C430" s="318" t="s">
        <v>126</v>
      </c>
      <c r="D430" s="319"/>
      <c r="E430" s="319"/>
      <c r="F430" s="320"/>
      <c r="G430" s="41">
        <f t="shared" si="29"/>
        <v>0</v>
      </c>
      <c r="H430" s="41">
        <f t="shared" si="30"/>
        <v>0</v>
      </c>
      <c r="I430" s="41">
        <f t="shared" si="31"/>
        <v>0</v>
      </c>
      <c r="J430" s="100"/>
      <c r="K430" s="321"/>
      <c r="L430" s="321"/>
      <c r="M430" s="321"/>
      <c r="N430" s="321"/>
      <c r="O430" s="321"/>
      <c r="P430" s="321"/>
      <c r="Q430" s="321"/>
    </row>
    <row r="431" spans="1:17" x14ac:dyDescent="0.2">
      <c r="A431" s="81"/>
      <c r="B431" s="86">
        <v>3150</v>
      </c>
      <c r="C431" s="318" t="s">
        <v>127</v>
      </c>
      <c r="D431" s="319"/>
      <c r="E431" s="319"/>
      <c r="F431" s="320"/>
      <c r="G431" s="41">
        <f t="shared" si="29"/>
        <v>0</v>
      </c>
      <c r="H431" s="41">
        <f t="shared" si="30"/>
        <v>0</v>
      </c>
      <c r="I431" s="41">
        <f t="shared" si="31"/>
        <v>0</v>
      </c>
      <c r="J431" s="100"/>
      <c r="K431" s="321"/>
      <c r="L431" s="321"/>
      <c r="M431" s="321"/>
      <c r="N431" s="321"/>
      <c r="O431" s="321"/>
      <c r="P431" s="321"/>
      <c r="Q431" s="321"/>
    </row>
    <row r="432" spans="1:17" x14ac:dyDescent="0.2">
      <c r="A432" s="81"/>
      <c r="B432" s="86">
        <v>3160</v>
      </c>
      <c r="C432" s="318" t="s">
        <v>128</v>
      </c>
      <c r="D432" s="319"/>
      <c r="E432" s="319"/>
      <c r="F432" s="320"/>
      <c r="G432" s="41">
        <f t="shared" si="29"/>
        <v>0</v>
      </c>
      <c r="H432" s="41">
        <f t="shared" si="30"/>
        <v>0</v>
      </c>
      <c r="I432" s="41">
        <f t="shared" si="31"/>
        <v>0</v>
      </c>
      <c r="J432" s="100"/>
      <c r="K432" s="321"/>
      <c r="L432" s="321"/>
      <c r="M432" s="321"/>
      <c r="N432" s="321"/>
      <c r="O432" s="321"/>
      <c r="P432" s="321"/>
      <c r="Q432" s="321"/>
    </row>
    <row r="433" spans="1:17" ht="27.75" customHeight="1" x14ac:dyDescent="0.2">
      <c r="A433" s="81"/>
      <c r="B433" s="86">
        <v>3210</v>
      </c>
      <c r="C433" s="318" t="s">
        <v>130</v>
      </c>
      <c r="D433" s="319"/>
      <c r="E433" s="319"/>
      <c r="F433" s="320"/>
      <c r="G433" s="41">
        <f t="shared" si="29"/>
        <v>0</v>
      </c>
      <c r="H433" s="41">
        <f t="shared" si="30"/>
        <v>0</v>
      </c>
      <c r="I433" s="41">
        <f t="shared" si="31"/>
        <v>0</v>
      </c>
      <c r="J433" s="100"/>
      <c r="K433" s="321"/>
      <c r="L433" s="321"/>
      <c r="M433" s="321"/>
      <c r="N433" s="321"/>
      <c r="O433" s="321"/>
      <c r="P433" s="321"/>
      <c r="Q433" s="321"/>
    </row>
    <row r="434" spans="1:17" ht="27.75" customHeight="1" x14ac:dyDescent="0.2">
      <c r="A434" s="81"/>
      <c r="B434" s="86">
        <v>3220</v>
      </c>
      <c r="C434" s="318" t="s">
        <v>131</v>
      </c>
      <c r="D434" s="319"/>
      <c r="E434" s="319"/>
      <c r="F434" s="320"/>
      <c r="G434" s="41">
        <f t="shared" si="29"/>
        <v>0</v>
      </c>
      <c r="H434" s="41">
        <f t="shared" si="30"/>
        <v>0</v>
      </c>
      <c r="I434" s="41">
        <f t="shared" si="31"/>
        <v>0</v>
      </c>
      <c r="J434" s="100"/>
      <c r="K434" s="321"/>
      <c r="L434" s="321"/>
      <c r="M434" s="321"/>
      <c r="N434" s="321"/>
      <c r="O434" s="321"/>
      <c r="P434" s="321"/>
      <c r="Q434" s="321"/>
    </row>
    <row r="435" spans="1:17" ht="27.75" customHeight="1" x14ac:dyDescent="0.2">
      <c r="A435" s="81"/>
      <c r="B435" s="86">
        <v>3230</v>
      </c>
      <c r="C435" s="318" t="s">
        <v>132</v>
      </c>
      <c r="D435" s="319"/>
      <c r="E435" s="319"/>
      <c r="F435" s="320"/>
      <c r="G435" s="41">
        <f t="shared" si="29"/>
        <v>0</v>
      </c>
      <c r="H435" s="41">
        <f t="shared" si="30"/>
        <v>0</v>
      </c>
      <c r="I435" s="41">
        <f t="shared" si="31"/>
        <v>0</v>
      </c>
      <c r="J435" s="100"/>
      <c r="K435" s="321"/>
      <c r="L435" s="321"/>
      <c r="M435" s="321"/>
      <c r="N435" s="321"/>
      <c r="O435" s="321"/>
      <c r="P435" s="321"/>
      <c r="Q435" s="321"/>
    </row>
    <row r="436" spans="1:17" x14ac:dyDescent="0.2">
      <c r="A436" s="81"/>
      <c r="B436" s="86">
        <v>3240</v>
      </c>
      <c r="C436" s="318" t="s">
        <v>133</v>
      </c>
      <c r="D436" s="319"/>
      <c r="E436" s="319"/>
      <c r="F436" s="320"/>
      <c r="G436" s="41">
        <f t="shared" si="29"/>
        <v>0</v>
      </c>
      <c r="H436" s="41">
        <f t="shared" si="30"/>
        <v>0</v>
      </c>
      <c r="I436" s="41">
        <f t="shared" si="31"/>
        <v>0</v>
      </c>
      <c r="J436" s="100"/>
      <c r="K436" s="321"/>
      <c r="L436" s="321"/>
      <c r="M436" s="321"/>
      <c r="N436" s="321"/>
      <c r="O436" s="321"/>
      <c r="P436" s="321"/>
      <c r="Q436" s="321"/>
    </row>
    <row r="437" spans="1:17" x14ac:dyDescent="0.2">
      <c r="A437" s="81"/>
      <c r="B437" s="314" t="s">
        <v>8</v>
      </c>
      <c r="C437" s="315"/>
      <c r="D437" s="315"/>
      <c r="E437" s="315"/>
      <c r="F437" s="316"/>
      <c r="G437" s="43">
        <f>SUM(G410:G436)</f>
        <v>26664.2</v>
      </c>
      <c r="H437" s="43">
        <f>SUM(H410:H436)</f>
        <v>32791.300000000003</v>
      </c>
      <c r="I437" s="43">
        <f>SUM(I410:I436)</f>
        <v>24627.4</v>
      </c>
      <c r="J437" s="43">
        <f>SUM(J410:J436)</f>
        <v>594.5</v>
      </c>
      <c r="K437" s="375"/>
      <c r="L437" s="375"/>
      <c r="M437" s="375"/>
      <c r="N437" s="375"/>
      <c r="O437" s="375"/>
      <c r="P437" s="375"/>
      <c r="Q437" s="375"/>
    </row>
    <row r="438" spans="1:17" x14ac:dyDescent="0.2">
      <c r="A438" s="81"/>
      <c r="B438" s="87"/>
      <c r="C438" s="87"/>
      <c r="D438" s="88"/>
      <c r="E438" s="88"/>
      <c r="F438" s="88"/>
      <c r="G438" s="88"/>
      <c r="H438" s="89"/>
      <c r="I438" s="89"/>
    </row>
    <row r="439" spans="1:17" ht="15.75" customHeight="1" x14ac:dyDescent="0.2">
      <c r="A439" s="81"/>
      <c r="B439" s="294" t="s">
        <v>61</v>
      </c>
      <c r="C439" s="294"/>
      <c r="D439" s="294"/>
      <c r="E439" s="294"/>
      <c r="F439" s="294"/>
      <c r="G439" s="294"/>
      <c r="H439" s="294"/>
      <c r="I439" s="294"/>
      <c r="J439" s="294"/>
      <c r="K439" s="294"/>
      <c r="L439" s="294"/>
      <c r="M439" s="294"/>
      <c r="N439" s="294"/>
      <c r="O439" s="294"/>
      <c r="P439" s="294"/>
      <c r="Q439" s="294"/>
    </row>
    <row r="440" spans="1:17" x14ac:dyDescent="0.2">
      <c r="A440" s="81"/>
      <c r="B440" s="48"/>
      <c r="C440" s="48"/>
      <c r="D440" s="48"/>
      <c r="E440" s="48"/>
      <c r="F440" s="48"/>
      <c r="G440" s="48"/>
      <c r="H440" s="48"/>
      <c r="I440" s="48"/>
    </row>
    <row r="441" spans="1:17" ht="66.75" customHeight="1" x14ac:dyDescent="0.2">
      <c r="A441" s="81"/>
      <c r="B441" s="1" t="s">
        <v>23</v>
      </c>
      <c r="C441" s="304" t="s">
        <v>4</v>
      </c>
      <c r="D441" s="323"/>
      <c r="E441" s="323"/>
      <c r="F441" s="323"/>
      <c r="G441" s="323"/>
      <c r="H441" s="323"/>
      <c r="I441" s="323"/>
      <c r="J441" s="305"/>
      <c r="K441" s="1" t="s">
        <v>1</v>
      </c>
      <c r="L441" s="300" t="s">
        <v>26</v>
      </c>
      <c r="M441" s="300"/>
      <c r="N441" s="300" t="s">
        <v>448</v>
      </c>
      <c r="O441" s="300"/>
      <c r="P441" s="300" t="s">
        <v>449</v>
      </c>
      <c r="Q441" s="300"/>
    </row>
    <row r="442" spans="1:17" x14ac:dyDescent="0.2">
      <c r="A442" s="81"/>
      <c r="B442" s="1">
        <v>1</v>
      </c>
      <c r="C442" s="304">
        <v>2</v>
      </c>
      <c r="D442" s="323"/>
      <c r="E442" s="323"/>
      <c r="F442" s="323"/>
      <c r="G442" s="323"/>
      <c r="H442" s="323"/>
      <c r="I442" s="323"/>
      <c r="J442" s="305"/>
      <c r="K442" s="1">
        <v>3</v>
      </c>
      <c r="L442" s="300">
        <v>4</v>
      </c>
      <c r="M442" s="300"/>
      <c r="N442" s="300">
        <v>5</v>
      </c>
      <c r="O442" s="300"/>
      <c r="P442" s="300">
        <v>6</v>
      </c>
      <c r="Q442" s="300"/>
    </row>
    <row r="443" spans="1:17" x14ac:dyDescent="0.2">
      <c r="A443" s="81"/>
      <c r="B443" s="32"/>
      <c r="C443" s="314" t="s">
        <v>28</v>
      </c>
      <c r="D443" s="315"/>
      <c r="E443" s="315"/>
      <c r="F443" s="315"/>
      <c r="G443" s="315"/>
      <c r="H443" s="315"/>
      <c r="I443" s="315"/>
      <c r="J443" s="316"/>
      <c r="K443" s="32"/>
      <c r="L443" s="313"/>
      <c r="M443" s="313"/>
      <c r="N443" s="313"/>
      <c r="O443" s="313"/>
      <c r="P443" s="313"/>
      <c r="Q443" s="313"/>
    </row>
    <row r="444" spans="1:17" ht="31.5" customHeight="1" x14ac:dyDescent="0.2">
      <c r="B444" s="32">
        <v>1</v>
      </c>
      <c r="C444" s="295" t="s">
        <v>366</v>
      </c>
      <c r="D444" s="296"/>
      <c r="E444" s="296"/>
      <c r="F444" s="296"/>
      <c r="G444" s="296"/>
      <c r="H444" s="296"/>
      <c r="I444" s="296"/>
      <c r="J444" s="297"/>
      <c r="K444" s="1" t="s">
        <v>152</v>
      </c>
      <c r="L444" s="298" t="s">
        <v>365</v>
      </c>
      <c r="M444" s="299"/>
      <c r="N444" s="369">
        <f>P195</f>
        <v>1800</v>
      </c>
      <c r="O444" s="370"/>
      <c r="P444" s="306">
        <v>1800</v>
      </c>
      <c r="Q444" s="307"/>
    </row>
    <row r="445" spans="1:17" ht="31.5" customHeight="1" x14ac:dyDescent="0.2">
      <c r="B445" s="32">
        <v>2</v>
      </c>
      <c r="C445" s="295" t="s">
        <v>384</v>
      </c>
      <c r="D445" s="296"/>
      <c r="E445" s="296"/>
      <c r="F445" s="296"/>
      <c r="G445" s="296"/>
      <c r="H445" s="296"/>
      <c r="I445" s="296"/>
      <c r="J445" s="297"/>
      <c r="K445" s="1" t="s">
        <v>152</v>
      </c>
      <c r="L445" s="298" t="s">
        <v>365</v>
      </c>
      <c r="M445" s="299"/>
      <c r="N445" s="369">
        <f>P196</f>
        <v>0</v>
      </c>
      <c r="O445" s="370"/>
      <c r="P445" s="209"/>
      <c r="Q445" s="210"/>
    </row>
    <row r="446" spans="1:17" ht="31.5" customHeight="1" x14ac:dyDescent="0.2">
      <c r="B446" s="32">
        <v>3</v>
      </c>
      <c r="C446" s="295" t="s">
        <v>385</v>
      </c>
      <c r="D446" s="296"/>
      <c r="E446" s="296"/>
      <c r="F446" s="296"/>
      <c r="G446" s="296"/>
      <c r="H446" s="296"/>
      <c r="I446" s="296"/>
      <c r="J446" s="297"/>
      <c r="K446" s="1" t="s">
        <v>345</v>
      </c>
      <c r="L446" s="298" t="s">
        <v>344</v>
      </c>
      <c r="M446" s="299"/>
      <c r="N446" s="369">
        <f>P196</f>
        <v>0</v>
      </c>
      <c r="O446" s="370"/>
      <c r="P446" s="306">
        <v>1</v>
      </c>
      <c r="Q446" s="307"/>
    </row>
    <row r="447" spans="1:17" ht="15.75" customHeight="1" x14ac:dyDescent="0.2">
      <c r="A447" s="81"/>
      <c r="B447" s="32"/>
      <c r="C447" s="314" t="s">
        <v>29</v>
      </c>
      <c r="D447" s="315"/>
      <c r="E447" s="315"/>
      <c r="F447" s="315"/>
      <c r="G447" s="315"/>
      <c r="H447" s="315"/>
      <c r="I447" s="315"/>
      <c r="J447" s="316"/>
      <c r="K447" s="32"/>
      <c r="L447" s="298"/>
      <c r="M447" s="299"/>
      <c r="N447" s="370"/>
      <c r="O447" s="370"/>
      <c r="P447" s="370"/>
      <c r="Q447" s="370"/>
    </row>
    <row r="448" spans="1:17" ht="31.5" customHeight="1" x14ac:dyDescent="0.2">
      <c r="B448" s="32">
        <v>1</v>
      </c>
      <c r="C448" s="295" t="s">
        <v>369</v>
      </c>
      <c r="D448" s="296"/>
      <c r="E448" s="296"/>
      <c r="F448" s="296"/>
      <c r="G448" s="296"/>
      <c r="H448" s="296"/>
      <c r="I448" s="296"/>
      <c r="J448" s="297"/>
      <c r="K448" s="1" t="s">
        <v>79</v>
      </c>
      <c r="L448" s="298" t="s">
        <v>344</v>
      </c>
      <c r="M448" s="299"/>
      <c r="N448" s="369">
        <f>P199</f>
        <v>3.2</v>
      </c>
      <c r="O448" s="370"/>
      <c r="P448" s="306">
        <v>3.2</v>
      </c>
      <c r="Q448" s="307"/>
    </row>
    <row r="449" spans="1:17" x14ac:dyDescent="0.2">
      <c r="A449" s="81"/>
      <c r="B449" s="90"/>
      <c r="C449" s="72"/>
      <c r="D449" s="72"/>
      <c r="E449" s="70"/>
      <c r="F449" s="90"/>
      <c r="G449" s="90"/>
      <c r="H449" s="90"/>
      <c r="I449" s="90"/>
    </row>
    <row r="450" spans="1:17" x14ac:dyDescent="0.2">
      <c r="A450" s="81"/>
      <c r="B450" s="374" t="s">
        <v>450</v>
      </c>
      <c r="C450" s="374"/>
      <c r="D450" s="374"/>
      <c r="E450" s="374"/>
      <c r="F450" s="374"/>
      <c r="G450" s="374"/>
      <c r="H450" s="374"/>
      <c r="I450" s="374"/>
      <c r="J450" s="374"/>
      <c r="K450" s="374"/>
      <c r="L450" s="374"/>
      <c r="M450" s="374"/>
      <c r="N450" s="374"/>
      <c r="O450" s="374"/>
      <c r="P450" s="374"/>
      <c r="Q450" s="374"/>
    </row>
    <row r="451" spans="1:17" x14ac:dyDescent="0.2">
      <c r="A451" s="81"/>
      <c r="B451" s="83"/>
      <c r="C451" s="83"/>
      <c r="D451" s="83"/>
      <c r="E451" s="83"/>
      <c r="F451" s="83"/>
      <c r="G451" s="83"/>
      <c r="H451" s="83"/>
      <c r="I451" s="83"/>
    </row>
    <row r="452" spans="1:17" ht="102.75" customHeight="1" x14ac:dyDescent="0.2">
      <c r="A452" s="81"/>
      <c r="B452" s="317" t="s">
        <v>474</v>
      </c>
      <c r="C452" s="317"/>
      <c r="D452" s="317"/>
      <c r="E452" s="317"/>
      <c r="F452" s="317"/>
      <c r="G452" s="317"/>
      <c r="H452" s="317"/>
      <c r="I452" s="317"/>
      <c r="J452" s="317"/>
      <c r="K452" s="317"/>
      <c r="L452" s="317"/>
      <c r="M452" s="317"/>
      <c r="N452" s="317"/>
      <c r="O452" s="317"/>
      <c r="P452" s="317"/>
      <c r="Q452" s="317"/>
    </row>
    <row r="453" spans="1:17" x14ac:dyDescent="0.2">
      <c r="A453" s="81"/>
      <c r="B453" s="91"/>
      <c r="C453" s="91"/>
      <c r="D453" s="91"/>
      <c r="E453" s="91"/>
      <c r="F453" s="91"/>
      <c r="G453" s="91"/>
      <c r="H453" s="91"/>
      <c r="I453" s="91"/>
    </row>
    <row r="454" spans="1:17" x14ac:dyDescent="0.2">
      <c r="A454" s="81"/>
      <c r="B454" s="314" t="s">
        <v>62</v>
      </c>
      <c r="C454" s="315"/>
      <c r="D454" s="315"/>
      <c r="E454" s="315"/>
      <c r="F454" s="316"/>
      <c r="G454" s="17">
        <f>G437</f>
        <v>26664.2</v>
      </c>
      <c r="H454" s="17">
        <f>H437</f>
        <v>32791.300000000003</v>
      </c>
      <c r="I454" s="17">
        <f>I437</f>
        <v>24627.4</v>
      </c>
      <c r="J454" s="17">
        <f>J437</f>
        <v>594.5</v>
      </c>
      <c r="K454" s="139"/>
      <c r="L454" s="37"/>
      <c r="M454" s="37"/>
      <c r="N454" s="37"/>
      <c r="O454" s="37"/>
    </row>
    <row r="455" spans="1:17" x14ac:dyDescent="0.2">
      <c r="A455" s="81"/>
      <c r="B455" s="48"/>
      <c r="C455" s="48"/>
      <c r="D455" s="37"/>
      <c r="E455" s="37"/>
      <c r="F455" s="37"/>
      <c r="G455" s="37"/>
      <c r="H455" s="69"/>
      <c r="I455" s="69"/>
    </row>
    <row r="456" spans="1:17" ht="15.75" customHeight="1" x14ac:dyDescent="0.2">
      <c r="A456" s="83" t="s">
        <v>189</v>
      </c>
      <c r="B456" s="322" t="s">
        <v>451</v>
      </c>
      <c r="C456" s="322"/>
      <c r="D456" s="322"/>
      <c r="E456" s="322"/>
      <c r="F456" s="322"/>
      <c r="G456" s="322"/>
      <c r="H456" s="322"/>
      <c r="I456" s="322"/>
      <c r="J456" s="322"/>
      <c r="K456" s="322"/>
      <c r="L456" s="322"/>
      <c r="M456" s="322"/>
      <c r="N456" s="322"/>
      <c r="O456" s="322"/>
      <c r="P456" s="322"/>
      <c r="Q456" s="322"/>
    </row>
    <row r="457" spans="1:17" x14ac:dyDescent="0.2">
      <c r="A457" s="62"/>
      <c r="B457" s="62"/>
      <c r="C457" s="62"/>
      <c r="D457" s="62"/>
      <c r="E457" s="62"/>
      <c r="F457" s="62"/>
      <c r="G457" s="62"/>
      <c r="H457" s="62"/>
      <c r="Q457" s="26" t="s">
        <v>2</v>
      </c>
    </row>
    <row r="458" spans="1:17" ht="15.75" customHeight="1" x14ac:dyDescent="0.2">
      <c r="A458" s="81"/>
      <c r="B458" s="300" t="s">
        <v>11</v>
      </c>
      <c r="C458" s="356" t="s">
        <v>4</v>
      </c>
      <c r="D458" s="357"/>
      <c r="E458" s="357"/>
      <c r="F458" s="358"/>
      <c r="G458" s="300" t="s">
        <v>374</v>
      </c>
      <c r="H458" s="300"/>
      <c r="I458" s="300" t="s">
        <v>392</v>
      </c>
      <c r="J458" s="300"/>
      <c r="K458" s="300" t="s">
        <v>452</v>
      </c>
      <c r="L458" s="300"/>
      <c r="M458" s="300"/>
      <c r="N458" s="300"/>
      <c r="O458" s="300"/>
      <c r="P458" s="300"/>
      <c r="Q458" s="300"/>
    </row>
    <row r="459" spans="1:17" ht="54" customHeight="1" x14ac:dyDescent="0.2">
      <c r="A459" s="81"/>
      <c r="B459" s="300"/>
      <c r="C459" s="359"/>
      <c r="D459" s="360"/>
      <c r="E459" s="360"/>
      <c r="F459" s="361"/>
      <c r="G459" s="1" t="s">
        <v>63</v>
      </c>
      <c r="H459" s="1" t="s">
        <v>60</v>
      </c>
      <c r="I459" s="1" t="s">
        <v>63</v>
      </c>
      <c r="J459" s="1" t="s">
        <v>60</v>
      </c>
      <c r="K459" s="300"/>
      <c r="L459" s="300"/>
      <c r="M459" s="300"/>
      <c r="N459" s="300"/>
      <c r="O459" s="300"/>
      <c r="P459" s="300"/>
      <c r="Q459" s="300"/>
    </row>
    <row r="460" spans="1:17" x14ac:dyDescent="0.2">
      <c r="A460" s="81"/>
      <c r="B460" s="1">
        <v>1</v>
      </c>
      <c r="C460" s="304">
        <v>2</v>
      </c>
      <c r="D460" s="323"/>
      <c r="E460" s="323"/>
      <c r="F460" s="305"/>
      <c r="G460" s="1">
        <v>3</v>
      </c>
      <c r="H460" s="1">
        <v>4</v>
      </c>
      <c r="I460" s="1">
        <v>5</v>
      </c>
      <c r="J460" s="1">
        <v>6</v>
      </c>
      <c r="K460" s="300">
        <v>7</v>
      </c>
      <c r="L460" s="300"/>
      <c r="M460" s="300"/>
      <c r="N460" s="300"/>
      <c r="O460" s="300"/>
      <c r="P460" s="300"/>
      <c r="Q460" s="300"/>
    </row>
    <row r="461" spans="1:17" ht="29.25" customHeight="1" x14ac:dyDescent="0.2">
      <c r="A461" s="81"/>
      <c r="B461" s="85">
        <v>7941010</v>
      </c>
      <c r="C461" s="371" t="s">
        <v>83</v>
      </c>
      <c r="D461" s="372"/>
      <c r="E461" s="372"/>
      <c r="F461" s="373"/>
      <c r="G461" s="96">
        <f>SUM(G462:G488)</f>
        <v>0</v>
      </c>
      <c r="H461" s="96">
        <f>SUM(H462:H488)</f>
        <v>0</v>
      </c>
      <c r="I461" s="96">
        <f>SUM(I462:I488)</f>
        <v>0</v>
      </c>
      <c r="J461" s="96">
        <f>SUM(J462:J488)</f>
        <v>0</v>
      </c>
      <c r="K461" s="324"/>
      <c r="L461" s="324"/>
      <c r="M461" s="324"/>
      <c r="N461" s="324"/>
      <c r="O461" s="324"/>
      <c r="P461" s="324"/>
      <c r="Q461" s="324"/>
    </row>
    <row r="462" spans="1:17" ht="27" customHeight="1" x14ac:dyDescent="0.2">
      <c r="A462" s="81"/>
      <c r="B462" s="86">
        <v>2110</v>
      </c>
      <c r="C462" s="318" t="s">
        <v>111</v>
      </c>
      <c r="D462" s="319"/>
      <c r="E462" s="319"/>
      <c r="F462" s="320"/>
      <c r="G462" s="54">
        <f>L128</f>
        <v>0</v>
      </c>
      <c r="H462" s="100"/>
      <c r="I462" s="54">
        <f>O128</f>
        <v>0</v>
      </c>
      <c r="J462" s="100"/>
      <c r="K462" s="321"/>
      <c r="L462" s="321"/>
      <c r="M462" s="321"/>
      <c r="N462" s="321"/>
      <c r="O462" s="321"/>
      <c r="P462" s="321"/>
      <c r="Q462" s="321"/>
    </row>
    <row r="463" spans="1:17" ht="27" customHeight="1" x14ac:dyDescent="0.2">
      <c r="A463" s="81"/>
      <c r="B463" s="86">
        <v>2120</v>
      </c>
      <c r="C463" s="318" t="s">
        <v>112</v>
      </c>
      <c r="D463" s="319"/>
      <c r="E463" s="319"/>
      <c r="F463" s="320"/>
      <c r="G463" s="54">
        <f t="shared" ref="G463:G488" si="32">L129</f>
        <v>0</v>
      </c>
      <c r="H463" s="100"/>
      <c r="I463" s="54">
        <f t="shared" ref="I463:I488" si="33">O129</f>
        <v>0</v>
      </c>
      <c r="J463" s="100"/>
      <c r="K463" s="321"/>
      <c r="L463" s="321"/>
      <c r="M463" s="321"/>
      <c r="N463" s="321"/>
      <c r="O463" s="321"/>
      <c r="P463" s="321"/>
      <c r="Q463" s="321"/>
    </row>
    <row r="464" spans="1:17" ht="27" customHeight="1" x14ac:dyDescent="0.2">
      <c r="A464" s="81"/>
      <c r="B464" s="86">
        <v>2210</v>
      </c>
      <c r="C464" s="318" t="s">
        <v>113</v>
      </c>
      <c r="D464" s="319"/>
      <c r="E464" s="319"/>
      <c r="F464" s="320"/>
      <c r="G464" s="54">
        <f t="shared" si="32"/>
        <v>0</v>
      </c>
      <c r="H464" s="100"/>
      <c r="I464" s="54">
        <f t="shared" si="33"/>
        <v>0</v>
      </c>
      <c r="J464" s="100"/>
      <c r="K464" s="321"/>
      <c r="L464" s="321"/>
      <c r="M464" s="321"/>
      <c r="N464" s="321"/>
      <c r="O464" s="321"/>
      <c r="P464" s="321"/>
      <c r="Q464" s="321"/>
    </row>
    <row r="465" spans="1:17" x14ac:dyDescent="0.2">
      <c r="A465" s="81"/>
      <c r="B465" s="86">
        <v>2220</v>
      </c>
      <c r="C465" s="318" t="s">
        <v>114</v>
      </c>
      <c r="D465" s="319"/>
      <c r="E465" s="319"/>
      <c r="F465" s="320"/>
      <c r="G465" s="54">
        <f t="shared" si="32"/>
        <v>0</v>
      </c>
      <c r="H465" s="100"/>
      <c r="I465" s="54">
        <f t="shared" si="33"/>
        <v>0</v>
      </c>
      <c r="J465" s="100"/>
      <c r="K465" s="321"/>
      <c r="L465" s="321"/>
      <c r="M465" s="321"/>
      <c r="N465" s="321"/>
      <c r="O465" s="321"/>
      <c r="P465" s="321"/>
      <c r="Q465" s="321"/>
    </row>
    <row r="466" spans="1:17" x14ac:dyDescent="0.2">
      <c r="A466" s="81"/>
      <c r="B466" s="86">
        <v>2230</v>
      </c>
      <c r="C466" s="318" t="s">
        <v>115</v>
      </c>
      <c r="D466" s="319"/>
      <c r="E466" s="319"/>
      <c r="F466" s="320"/>
      <c r="G466" s="54">
        <f t="shared" si="32"/>
        <v>0</v>
      </c>
      <c r="H466" s="100"/>
      <c r="I466" s="54">
        <f t="shared" si="33"/>
        <v>0</v>
      </c>
      <c r="J466" s="100"/>
      <c r="K466" s="321"/>
      <c r="L466" s="321"/>
      <c r="M466" s="321"/>
      <c r="N466" s="321"/>
      <c r="O466" s="321"/>
      <c r="P466" s="321"/>
      <c r="Q466" s="321"/>
    </row>
    <row r="467" spans="1:17" ht="27" customHeight="1" x14ac:dyDescent="0.2">
      <c r="A467" s="81"/>
      <c r="B467" s="86">
        <v>2240</v>
      </c>
      <c r="C467" s="318" t="s">
        <v>116</v>
      </c>
      <c r="D467" s="319"/>
      <c r="E467" s="319"/>
      <c r="F467" s="320"/>
      <c r="G467" s="54">
        <f t="shared" si="32"/>
        <v>0</v>
      </c>
      <c r="H467" s="100"/>
      <c r="I467" s="54">
        <f t="shared" si="33"/>
        <v>0</v>
      </c>
      <c r="J467" s="100"/>
      <c r="K467" s="321"/>
      <c r="L467" s="321"/>
      <c r="M467" s="321"/>
      <c r="N467" s="321"/>
      <c r="O467" s="321"/>
      <c r="P467" s="321"/>
      <c r="Q467" s="321"/>
    </row>
    <row r="468" spans="1:17" ht="27" customHeight="1" x14ac:dyDescent="0.2">
      <c r="A468" s="81"/>
      <c r="B468" s="86">
        <v>2250</v>
      </c>
      <c r="C468" s="318" t="s">
        <v>117</v>
      </c>
      <c r="D468" s="319"/>
      <c r="E468" s="319"/>
      <c r="F468" s="320"/>
      <c r="G468" s="54">
        <f t="shared" si="32"/>
        <v>0</v>
      </c>
      <c r="H468" s="100"/>
      <c r="I468" s="54">
        <f t="shared" si="33"/>
        <v>0</v>
      </c>
      <c r="J468" s="100"/>
      <c r="K468" s="321"/>
      <c r="L468" s="321"/>
      <c r="M468" s="321"/>
      <c r="N468" s="321"/>
      <c r="O468" s="321"/>
      <c r="P468" s="321"/>
      <c r="Q468" s="321"/>
    </row>
    <row r="469" spans="1:17" x14ac:dyDescent="0.2">
      <c r="A469" s="81"/>
      <c r="B469" s="86">
        <v>2260</v>
      </c>
      <c r="C469" s="318" t="s">
        <v>118</v>
      </c>
      <c r="D469" s="319"/>
      <c r="E469" s="319"/>
      <c r="F469" s="320"/>
      <c r="G469" s="54">
        <f t="shared" si="32"/>
        <v>0</v>
      </c>
      <c r="H469" s="100"/>
      <c r="I469" s="54">
        <f t="shared" si="33"/>
        <v>0</v>
      </c>
      <c r="J469" s="100"/>
      <c r="K469" s="321"/>
      <c r="L469" s="321"/>
      <c r="M469" s="321"/>
      <c r="N469" s="321"/>
      <c r="O469" s="321"/>
      <c r="P469" s="321"/>
      <c r="Q469" s="321"/>
    </row>
    <row r="470" spans="1:17" ht="27" customHeight="1" x14ac:dyDescent="0.2">
      <c r="A470" s="81"/>
      <c r="B470" s="86">
        <v>2270</v>
      </c>
      <c r="C470" s="318" t="s">
        <v>119</v>
      </c>
      <c r="D470" s="319"/>
      <c r="E470" s="319"/>
      <c r="F470" s="320"/>
      <c r="G470" s="54">
        <f t="shared" si="32"/>
        <v>0</v>
      </c>
      <c r="H470" s="100"/>
      <c r="I470" s="54">
        <f t="shared" si="33"/>
        <v>0</v>
      </c>
      <c r="J470" s="100"/>
      <c r="K470" s="321"/>
      <c r="L470" s="321"/>
      <c r="M470" s="321"/>
      <c r="N470" s="321"/>
      <c r="O470" s="321"/>
      <c r="P470" s="321"/>
      <c r="Q470" s="321"/>
    </row>
    <row r="471" spans="1:17" ht="27" customHeight="1" x14ac:dyDescent="0.2">
      <c r="A471" s="81"/>
      <c r="B471" s="86">
        <v>2281</v>
      </c>
      <c r="C471" s="318" t="s">
        <v>120</v>
      </c>
      <c r="D471" s="319"/>
      <c r="E471" s="319"/>
      <c r="F471" s="320"/>
      <c r="G471" s="54">
        <f t="shared" si="32"/>
        <v>0</v>
      </c>
      <c r="H471" s="100"/>
      <c r="I471" s="54">
        <f t="shared" si="33"/>
        <v>0</v>
      </c>
      <c r="J471" s="100"/>
      <c r="K471" s="321"/>
      <c r="L471" s="321"/>
      <c r="M471" s="321"/>
      <c r="N471" s="321"/>
      <c r="O471" s="321"/>
      <c r="P471" s="321"/>
      <c r="Q471" s="321"/>
    </row>
    <row r="472" spans="1:17" ht="27" customHeight="1" x14ac:dyDescent="0.2">
      <c r="A472" s="81"/>
      <c r="B472" s="86">
        <v>2282</v>
      </c>
      <c r="C472" s="318" t="s">
        <v>121</v>
      </c>
      <c r="D472" s="319"/>
      <c r="E472" s="319"/>
      <c r="F472" s="320"/>
      <c r="G472" s="54">
        <f t="shared" si="32"/>
        <v>0</v>
      </c>
      <c r="H472" s="100"/>
      <c r="I472" s="54">
        <f t="shared" si="33"/>
        <v>0</v>
      </c>
      <c r="J472" s="100"/>
      <c r="K472" s="321"/>
      <c r="L472" s="321"/>
      <c r="M472" s="321"/>
      <c r="N472" s="321"/>
      <c r="O472" s="321"/>
      <c r="P472" s="321"/>
      <c r="Q472" s="321"/>
    </row>
    <row r="473" spans="1:17" x14ac:dyDescent="0.2">
      <c r="A473" s="81"/>
      <c r="B473" s="86">
        <v>2400</v>
      </c>
      <c r="C473" s="318" t="s">
        <v>141</v>
      </c>
      <c r="D473" s="319"/>
      <c r="E473" s="319"/>
      <c r="F473" s="320"/>
      <c r="G473" s="54">
        <f t="shared" si="32"/>
        <v>0</v>
      </c>
      <c r="H473" s="100"/>
      <c r="I473" s="54">
        <f t="shared" si="33"/>
        <v>0</v>
      </c>
      <c r="J473" s="100"/>
      <c r="K473" s="321"/>
      <c r="L473" s="321"/>
      <c r="M473" s="321"/>
      <c r="N473" s="321"/>
      <c r="O473" s="321"/>
      <c r="P473" s="321"/>
      <c r="Q473" s="321"/>
    </row>
    <row r="474" spans="1:17" ht="27" customHeight="1" x14ac:dyDescent="0.2">
      <c r="A474" s="81"/>
      <c r="B474" s="86">
        <v>2610</v>
      </c>
      <c r="C474" s="318" t="s">
        <v>142</v>
      </c>
      <c r="D474" s="319"/>
      <c r="E474" s="319"/>
      <c r="F474" s="320"/>
      <c r="G474" s="54">
        <f t="shared" si="32"/>
        <v>0</v>
      </c>
      <c r="H474" s="100"/>
      <c r="I474" s="54">
        <f t="shared" si="33"/>
        <v>0</v>
      </c>
      <c r="J474" s="100"/>
      <c r="K474" s="321"/>
      <c r="L474" s="321"/>
      <c r="M474" s="321"/>
      <c r="N474" s="321"/>
      <c r="O474" s="321"/>
      <c r="P474" s="321"/>
      <c r="Q474" s="321"/>
    </row>
    <row r="475" spans="1:17" ht="27" customHeight="1" x14ac:dyDescent="0.2">
      <c r="A475" s="81"/>
      <c r="B475" s="86">
        <v>2620</v>
      </c>
      <c r="C475" s="318" t="s">
        <v>143</v>
      </c>
      <c r="D475" s="319"/>
      <c r="E475" s="319"/>
      <c r="F475" s="320"/>
      <c r="G475" s="54">
        <f t="shared" si="32"/>
        <v>0</v>
      </c>
      <c r="H475" s="100"/>
      <c r="I475" s="54">
        <f t="shared" si="33"/>
        <v>0</v>
      </c>
      <c r="J475" s="100"/>
      <c r="K475" s="321"/>
      <c r="L475" s="321"/>
      <c r="M475" s="321"/>
      <c r="N475" s="321"/>
      <c r="O475" s="321"/>
      <c r="P475" s="321"/>
      <c r="Q475" s="321"/>
    </row>
    <row r="476" spans="1:17" ht="27" customHeight="1" x14ac:dyDescent="0.2">
      <c r="A476" s="81"/>
      <c r="B476" s="86">
        <v>2630</v>
      </c>
      <c r="C476" s="318" t="s">
        <v>144</v>
      </c>
      <c r="D476" s="319"/>
      <c r="E476" s="319"/>
      <c r="F476" s="320"/>
      <c r="G476" s="54">
        <f t="shared" si="32"/>
        <v>0</v>
      </c>
      <c r="H476" s="100"/>
      <c r="I476" s="54">
        <f t="shared" si="33"/>
        <v>0</v>
      </c>
      <c r="J476" s="100"/>
      <c r="K476" s="321"/>
      <c r="L476" s="321"/>
      <c r="M476" s="321"/>
      <c r="N476" s="321"/>
      <c r="O476" s="321"/>
      <c r="P476" s="321"/>
      <c r="Q476" s="321"/>
    </row>
    <row r="477" spans="1:17" x14ac:dyDescent="0.2">
      <c r="A477" s="81"/>
      <c r="B477" s="86">
        <v>2700</v>
      </c>
      <c r="C477" s="318" t="s">
        <v>145</v>
      </c>
      <c r="D477" s="319"/>
      <c r="E477" s="319"/>
      <c r="F477" s="320"/>
      <c r="G477" s="54">
        <f t="shared" si="32"/>
        <v>0</v>
      </c>
      <c r="H477" s="100"/>
      <c r="I477" s="54">
        <f t="shared" si="33"/>
        <v>0</v>
      </c>
      <c r="J477" s="100"/>
      <c r="K477" s="321"/>
      <c r="L477" s="321"/>
      <c r="M477" s="321"/>
      <c r="N477" s="321"/>
      <c r="O477" s="321"/>
      <c r="P477" s="321"/>
      <c r="Q477" s="321"/>
    </row>
    <row r="478" spans="1:17" ht="27" customHeight="1" x14ac:dyDescent="0.2">
      <c r="A478" s="81"/>
      <c r="B478" s="86">
        <v>2800</v>
      </c>
      <c r="C478" s="318" t="s">
        <v>122</v>
      </c>
      <c r="D478" s="319"/>
      <c r="E478" s="319"/>
      <c r="F478" s="320"/>
      <c r="G478" s="54">
        <f t="shared" si="32"/>
        <v>0</v>
      </c>
      <c r="H478" s="100"/>
      <c r="I478" s="54">
        <f t="shared" si="33"/>
        <v>0</v>
      </c>
      <c r="J478" s="100"/>
      <c r="K478" s="321"/>
      <c r="L478" s="321"/>
      <c r="M478" s="321"/>
      <c r="N478" s="321"/>
      <c r="O478" s="321"/>
      <c r="P478" s="321"/>
      <c r="Q478" s="321"/>
    </row>
    <row r="479" spans="1:17" ht="27" customHeight="1" x14ac:dyDescent="0.2">
      <c r="A479" s="81"/>
      <c r="B479" s="86">
        <v>3110</v>
      </c>
      <c r="C479" s="318" t="s">
        <v>123</v>
      </c>
      <c r="D479" s="319"/>
      <c r="E479" s="319"/>
      <c r="F479" s="320"/>
      <c r="G479" s="54">
        <f t="shared" si="32"/>
        <v>0</v>
      </c>
      <c r="H479" s="100"/>
      <c r="I479" s="54">
        <f t="shared" si="33"/>
        <v>0</v>
      </c>
      <c r="J479" s="100"/>
      <c r="K479" s="321"/>
      <c r="L479" s="321"/>
      <c r="M479" s="321"/>
      <c r="N479" s="321"/>
      <c r="O479" s="321"/>
      <c r="P479" s="321"/>
      <c r="Q479" s="321"/>
    </row>
    <row r="480" spans="1:17" x14ac:dyDescent="0.2">
      <c r="A480" s="81"/>
      <c r="B480" s="86">
        <v>3120</v>
      </c>
      <c r="C480" s="318" t="s">
        <v>124</v>
      </c>
      <c r="D480" s="319"/>
      <c r="E480" s="319"/>
      <c r="F480" s="320"/>
      <c r="G480" s="54">
        <f t="shared" si="32"/>
        <v>0</v>
      </c>
      <c r="H480" s="100"/>
      <c r="I480" s="54">
        <f t="shared" si="33"/>
        <v>0</v>
      </c>
      <c r="J480" s="100"/>
      <c r="K480" s="321"/>
      <c r="L480" s="321"/>
      <c r="M480" s="321"/>
      <c r="N480" s="321"/>
      <c r="O480" s="321"/>
      <c r="P480" s="321"/>
      <c r="Q480" s="321"/>
    </row>
    <row r="481" spans="1:17" x14ac:dyDescent="0.2">
      <c r="A481" s="81"/>
      <c r="B481" s="86">
        <v>3130</v>
      </c>
      <c r="C481" s="318" t="s">
        <v>125</v>
      </c>
      <c r="D481" s="319"/>
      <c r="E481" s="319"/>
      <c r="F481" s="320"/>
      <c r="G481" s="54">
        <f t="shared" si="32"/>
        <v>0</v>
      </c>
      <c r="H481" s="100"/>
      <c r="I481" s="54">
        <f t="shared" si="33"/>
        <v>0</v>
      </c>
      <c r="J481" s="100"/>
      <c r="K481" s="321"/>
      <c r="L481" s="321"/>
      <c r="M481" s="321"/>
      <c r="N481" s="321"/>
      <c r="O481" s="321"/>
      <c r="P481" s="321"/>
      <c r="Q481" s="321"/>
    </row>
    <row r="482" spans="1:17" x14ac:dyDescent="0.2">
      <c r="A482" s="81"/>
      <c r="B482" s="86">
        <v>3140</v>
      </c>
      <c r="C482" s="318" t="s">
        <v>126</v>
      </c>
      <c r="D482" s="319"/>
      <c r="E482" s="319"/>
      <c r="F482" s="320"/>
      <c r="G482" s="54">
        <f t="shared" si="32"/>
        <v>0</v>
      </c>
      <c r="H482" s="100"/>
      <c r="I482" s="54">
        <f t="shared" si="33"/>
        <v>0</v>
      </c>
      <c r="J482" s="100"/>
      <c r="K482" s="321"/>
      <c r="L482" s="321"/>
      <c r="M482" s="321"/>
      <c r="N482" s="321"/>
      <c r="O482" s="321"/>
      <c r="P482" s="321"/>
      <c r="Q482" s="321"/>
    </row>
    <row r="483" spans="1:17" x14ac:dyDescent="0.2">
      <c r="A483" s="81"/>
      <c r="B483" s="86">
        <v>3150</v>
      </c>
      <c r="C483" s="318" t="s">
        <v>127</v>
      </c>
      <c r="D483" s="319"/>
      <c r="E483" s="319"/>
      <c r="F483" s="320"/>
      <c r="G483" s="54">
        <f t="shared" si="32"/>
        <v>0</v>
      </c>
      <c r="H483" s="100"/>
      <c r="I483" s="54">
        <f t="shared" si="33"/>
        <v>0</v>
      </c>
      <c r="J483" s="100"/>
      <c r="K483" s="321"/>
      <c r="L483" s="321"/>
      <c r="M483" s="321"/>
      <c r="N483" s="321"/>
      <c r="O483" s="321"/>
      <c r="P483" s="321"/>
      <c r="Q483" s="321"/>
    </row>
    <row r="484" spans="1:17" x14ac:dyDescent="0.2">
      <c r="A484" s="81"/>
      <c r="B484" s="86">
        <v>3160</v>
      </c>
      <c r="C484" s="318" t="s">
        <v>128</v>
      </c>
      <c r="D484" s="319"/>
      <c r="E484" s="319"/>
      <c r="F484" s="320"/>
      <c r="G484" s="54">
        <f t="shared" si="32"/>
        <v>0</v>
      </c>
      <c r="H484" s="100"/>
      <c r="I484" s="54">
        <f t="shared" si="33"/>
        <v>0</v>
      </c>
      <c r="J484" s="100"/>
      <c r="K484" s="321"/>
      <c r="L484" s="321"/>
      <c r="M484" s="321"/>
      <c r="N484" s="321"/>
      <c r="O484" s="321"/>
      <c r="P484" s="321"/>
      <c r="Q484" s="321"/>
    </row>
    <row r="485" spans="1:17" ht="24.75" customHeight="1" x14ac:dyDescent="0.2">
      <c r="A485" s="81"/>
      <c r="B485" s="86">
        <v>3210</v>
      </c>
      <c r="C485" s="318" t="s">
        <v>130</v>
      </c>
      <c r="D485" s="319"/>
      <c r="E485" s="319"/>
      <c r="F485" s="320"/>
      <c r="G485" s="54">
        <f t="shared" si="32"/>
        <v>0</v>
      </c>
      <c r="H485" s="100"/>
      <c r="I485" s="54">
        <f t="shared" si="33"/>
        <v>0</v>
      </c>
      <c r="J485" s="100"/>
      <c r="K485" s="321"/>
      <c r="L485" s="321"/>
      <c r="M485" s="321"/>
      <c r="N485" s="321"/>
      <c r="O485" s="321"/>
      <c r="P485" s="321"/>
      <c r="Q485" s="321"/>
    </row>
    <row r="486" spans="1:17" ht="23.25" customHeight="1" x14ac:dyDescent="0.2">
      <c r="A486" s="81"/>
      <c r="B486" s="86">
        <v>3220</v>
      </c>
      <c r="C486" s="318" t="s">
        <v>131</v>
      </c>
      <c r="D486" s="319"/>
      <c r="E486" s="319"/>
      <c r="F486" s="320"/>
      <c r="G486" s="54">
        <f t="shared" si="32"/>
        <v>0</v>
      </c>
      <c r="H486" s="100"/>
      <c r="I486" s="54">
        <f t="shared" si="33"/>
        <v>0</v>
      </c>
      <c r="J486" s="100"/>
      <c r="K486" s="321"/>
      <c r="L486" s="321"/>
      <c r="M486" s="321"/>
      <c r="N486" s="321"/>
      <c r="O486" s="321"/>
      <c r="P486" s="321"/>
      <c r="Q486" s="321"/>
    </row>
    <row r="487" spans="1:17" ht="24.75" customHeight="1" x14ac:dyDescent="0.2">
      <c r="A487" s="81"/>
      <c r="B487" s="86">
        <v>3230</v>
      </c>
      <c r="C487" s="318" t="s">
        <v>132</v>
      </c>
      <c r="D487" s="319"/>
      <c r="E487" s="319"/>
      <c r="F487" s="320"/>
      <c r="G487" s="54">
        <f t="shared" si="32"/>
        <v>0</v>
      </c>
      <c r="H487" s="100"/>
      <c r="I487" s="54">
        <f t="shared" si="33"/>
        <v>0</v>
      </c>
      <c r="J487" s="100"/>
      <c r="K487" s="321"/>
      <c r="L487" s="321"/>
      <c r="M487" s="321"/>
      <c r="N487" s="321"/>
      <c r="O487" s="321"/>
      <c r="P487" s="321"/>
      <c r="Q487" s="321"/>
    </row>
    <row r="488" spans="1:17" x14ac:dyDescent="0.2">
      <c r="A488" s="81"/>
      <c r="B488" s="86">
        <v>3240</v>
      </c>
      <c r="C488" s="318" t="s">
        <v>133</v>
      </c>
      <c r="D488" s="319"/>
      <c r="E488" s="319"/>
      <c r="F488" s="320"/>
      <c r="G488" s="54">
        <f t="shared" si="32"/>
        <v>0</v>
      </c>
      <c r="H488" s="100"/>
      <c r="I488" s="54">
        <f t="shared" si="33"/>
        <v>0</v>
      </c>
      <c r="J488" s="100"/>
      <c r="K488" s="321"/>
      <c r="L488" s="321"/>
      <c r="M488" s="321"/>
      <c r="N488" s="321"/>
      <c r="O488" s="321"/>
      <c r="P488" s="321"/>
      <c r="Q488" s="321"/>
    </row>
    <row r="489" spans="1:17" x14ac:dyDescent="0.2">
      <c r="A489" s="81"/>
      <c r="B489" s="314" t="s">
        <v>8</v>
      </c>
      <c r="C489" s="315"/>
      <c r="D489" s="315"/>
      <c r="E489" s="315"/>
      <c r="F489" s="316"/>
      <c r="G489" s="43">
        <f>SUM(G462:G488)</f>
        <v>0</v>
      </c>
      <c r="H489" s="43">
        <f>SUM(H462:H488)</f>
        <v>0</v>
      </c>
      <c r="I489" s="43">
        <f>SUM(I462:I488)</f>
        <v>0</v>
      </c>
      <c r="J489" s="43">
        <f>SUM(J462:J488)</f>
        <v>0</v>
      </c>
      <c r="K489" s="324"/>
      <c r="L489" s="324"/>
      <c r="M489" s="324"/>
      <c r="N489" s="324"/>
      <c r="O489" s="324"/>
      <c r="P489" s="324"/>
      <c r="Q489" s="324"/>
    </row>
    <row r="490" spans="1:17" x14ac:dyDescent="0.2">
      <c r="A490" s="81"/>
      <c r="B490" s="48"/>
      <c r="C490" s="48"/>
      <c r="D490" s="70"/>
      <c r="E490" s="70"/>
      <c r="F490" s="70"/>
      <c r="G490" s="70"/>
      <c r="H490" s="70"/>
      <c r="I490" s="70"/>
    </row>
    <row r="491" spans="1:17" ht="15.75" customHeight="1" x14ac:dyDescent="0.2">
      <c r="A491" s="81"/>
      <c r="B491" s="322" t="s">
        <v>64</v>
      </c>
      <c r="C491" s="322"/>
      <c r="D491" s="322"/>
      <c r="E491" s="322"/>
      <c r="F491" s="322"/>
      <c r="G491" s="322"/>
      <c r="H491" s="322"/>
      <c r="I491" s="322"/>
      <c r="J491" s="322"/>
      <c r="K491" s="322"/>
      <c r="L491" s="322"/>
      <c r="M491" s="322"/>
      <c r="N491" s="322"/>
      <c r="O491" s="322"/>
      <c r="P491" s="322"/>
      <c r="Q491" s="322"/>
    </row>
    <row r="492" spans="1:17" x14ac:dyDescent="0.2">
      <c r="A492" s="81"/>
      <c r="B492" s="23"/>
      <c r="C492" s="23"/>
      <c r="D492" s="23"/>
      <c r="E492" s="23"/>
      <c r="F492" s="23"/>
      <c r="G492" s="23"/>
      <c r="H492" s="23"/>
      <c r="I492" s="23"/>
    </row>
    <row r="493" spans="1:17" ht="83.25" customHeight="1" x14ac:dyDescent="0.2">
      <c r="A493" s="81"/>
      <c r="B493" s="1" t="s">
        <v>23</v>
      </c>
      <c r="C493" s="304" t="s">
        <v>4</v>
      </c>
      <c r="D493" s="323"/>
      <c r="E493" s="323"/>
      <c r="F493" s="305"/>
      <c r="G493" s="1" t="s">
        <v>1</v>
      </c>
      <c r="H493" s="304" t="s">
        <v>26</v>
      </c>
      <c r="I493" s="305"/>
      <c r="J493" s="304" t="s">
        <v>380</v>
      </c>
      <c r="K493" s="305"/>
      <c r="L493" s="304" t="s">
        <v>381</v>
      </c>
      <c r="M493" s="305"/>
      <c r="N493" s="304" t="s">
        <v>453</v>
      </c>
      <c r="O493" s="305"/>
      <c r="P493" s="304" t="s">
        <v>454</v>
      </c>
      <c r="Q493" s="305"/>
    </row>
    <row r="494" spans="1:17" x14ac:dyDescent="0.2">
      <c r="A494" s="81"/>
      <c r="B494" s="1">
        <v>1</v>
      </c>
      <c r="C494" s="304">
        <v>2</v>
      </c>
      <c r="D494" s="323"/>
      <c r="E494" s="323"/>
      <c r="F494" s="305"/>
      <c r="G494" s="1">
        <v>3</v>
      </c>
      <c r="H494" s="304">
        <v>4</v>
      </c>
      <c r="I494" s="305"/>
      <c r="J494" s="304">
        <v>5</v>
      </c>
      <c r="K494" s="305"/>
      <c r="L494" s="304">
        <v>6</v>
      </c>
      <c r="M494" s="305"/>
      <c r="N494" s="304">
        <v>7</v>
      </c>
      <c r="O494" s="305"/>
      <c r="P494" s="304">
        <v>8</v>
      </c>
      <c r="Q494" s="305"/>
    </row>
    <row r="495" spans="1:17" x14ac:dyDescent="0.2">
      <c r="A495" s="81"/>
      <c r="B495" s="32"/>
      <c r="C495" s="314" t="s">
        <v>28</v>
      </c>
      <c r="D495" s="315"/>
      <c r="E495" s="315"/>
      <c r="F495" s="316"/>
      <c r="G495" s="92"/>
      <c r="H495" s="304"/>
      <c r="I495" s="305"/>
      <c r="J495" s="304"/>
      <c r="K495" s="305"/>
      <c r="L495" s="304"/>
      <c r="M495" s="305"/>
      <c r="N495" s="304"/>
      <c r="O495" s="305"/>
      <c r="P495" s="304"/>
      <c r="Q495" s="305"/>
    </row>
    <row r="496" spans="1:17" ht="35.25" customHeight="1" x14ac:dyDescent="0.2">
      <c r="A496" s="81"/>
      <c r="B496" s="32">
        <v>1</v>
      </c>
      <c r="C496" s="310" t="s">
        <v>366</v>
      </c>
      <c r="D496" s="311"/>
      <c r="E496" s="311"/>
      <c r="F496" s="312"/>
      <c r="G496" s="1" t="s">
        <v>152</v>
      </c>
      <c r="H496" s="298" t="s">
        <v>365</v>
      </c>
      <c r="I496" s="299"/>
      <c r="J496" s="301">
        <f>N210</f>
        <v>0</v>
      </c>
      <c r="K496" s="302"/>
      <c r="L496" s="306"/>
      <c r="M496" s="307"/>
      <c r="N496" s="301">
        <f>P210</f>
        <v>0</v>
      </c>
      <c r="O496" s="302"/>
      <c r="P496" s="306"/>
      <c r="Q496" s="307"/>
    </row>
    <row r="497" spans="1:17" ht="35.25" customHeight="1" x14ac:dyDescent="0.2">
      <c r="A497" s="81"/>
      <c r="B497" s="32">
        <v>2</v>
      </c>
      <c r="C497" s="310" t="s">
        <v>386</v>
      </c>
      <c r="D497" s="311"/>
      <c r="E497" s="311"/>
      <c r="F497" s="312"/>
      <c r="G497" s="1" t="s">
        <v>152</v>
      </c>
      <c r="H497" s="298" t="s">
        <v>363</v>
      </c>
      <c r="I497" s="299"/>
      <c r="J497" s="301">
        <f>N211</f>
        <v>0</v>
      </c>
      <c r="K497" s="302"/>
      <c r="L497" s="306"/>
      <c r="M497" s="307"/>
      <c r="N497" s="301">
        <f>P211</f>
        <v>0</v>
      </c>
      <c r="O497" s="302"/>
      <c r="P497" s="306"/>
      <c r="Q497" s="307"/>
    </row>
    <row r="498" spans="1:17" ht="35.25" customHeight="1" x14ac:dyDescent="0.2">
      <c r="A498" s="81"/>
      <c r="B498" s="32">
        <v>3</v>
      </c>
      <c r="C498" s="310" t="s">
        <v>387</v>
      </c>
      <c r="D498" s="311"/>
      <c r="E498" s="311"/>
      <c r="F498" s="312"/>
      <c r="G498" s="1" t="s">
        <v>345</v>
      </c>
      <c r="H498" s="298" t="s">
        <v>344</v>
      </c>
      <c r="I498" s="299"/>
      <c r="J498" s="301">
        <f>N211</f>
        <v>0</v>
      </c>
      <c r="K498" s="302"/>
      <c r="L498" s="306"/>
      <c r="M498" s="307"/>
      <c r="N498" s="301">
        <f>P211</f>
        <v>0</v>
      </c>
      <c r="O498" s="302"/>
      <c r="P498" s="306"/>
      <c r="Q498" s="307"/>
    </row>
    <row r="499" spans="1:17" x14ac:dyDescent="0.2">
      <c r="A499" s="81"/>
      <c r="B499" s="32"/>
      <c r="C499" s="314" t="s">
        <v>29</v>
      </c>
      <c r="D499" s="315"/>
      <c r="E499" s="315"/>
      <c r="F499" s="316"/>
      <c r="G499" s="32"/>
      <c r="H499" s="313"/>
      <c r="I499" s="313"/>
      <c r="J499" s="301"/>
      <c r="K499" s="302"/>
      <c r="L499" s="419"/>
      <c r="M499" s="302"/>
      <c r="N499" s="419"/>
      <c r="O499" s="302"/>
      <c r="P499" s="419"/>
      <c r="Q499" s="302"/>
    </row>
    <row r="500" spans="1:17" ht="33" customHeight="1" x14ac:dyDescent="0.2">
      <c r="A500" s="81"/>
      <c r="B500" s="32">
        <v>1</v>
      </c>
      <c r="C500" s="310" t="s">
        <v>369</v>
      </c>
      <c r="D500" s="311"/>
      <c r="E500" s="311"/>
      <c r="F500" s="312"/>
      <c r="G500" s="1" t="s">
        <v>79</v>
      </c>
      <c r="H500" s="298" t="s">
        <v>344</v>
      </c>
      <c r="I500" s="299"/>
      <c r="J500" s="301">
        <f>N214</f>
        <v>0</v>
      </c>
      <c r="K500" s="302"/>
      <c r="L500" s="306"/>
      <c r="M500" s="307"/>
      <c r="N500" s="301">
        <f>P214</f>
        <v>0</v>
      </c>
      <c r="O500" s="302"/>
      <c r="P500" s="306"/>
      <c r="Q500" s="307"/>
    </row>
    <row r="501" spans="1:17" x14ac:dyDescent="0.2">
      <c r="A501" s="81"/>
      <c r="B501" s="90"/>
      <c r="C501" s="90"/>
      <c r="D501" s="90"/>
      <c r="E501" s="90"/>
      <c r="F501" s="90"/>
      <c r="G501" s="90"/>
      <c r="H501" s="90"/>
      <c r="I501" s="90"/>
    </row>
    <row r="502" spans="1:17" x14ac:dyDescent="0.2">
      <c r="A502" s="81"/>
      <c r="B502" s="294" t="s">
        <v>455</v>
      </c>
      <c r="C502" s="294"/>
      <c r="D502" s="294"/>
      <c r="E502" s="294"/>
      <c r="F502" s="294"/>
      <c r="G502" s="294"/>
      <c r="H502" s="294"/>
      <c r="I502" s="294"/>
      <c r="J502" s="294"/>
      <c r="K502" s="294"/>
      <c r="L502" s="294"/>
      <c r="M502" s="294"/>
      <c r="N502" s="294"/>
      <c r="O502" s="294"/>
      <c r="P502" s="294"/>
      <c r="Q502" s="294"/>
    </row>
    <row r="503" spans="1:17" x14ac:dyDescent="0.2">
      <c r="A503" s="81"/>
      <c r="B503" s="48"/>
      <c r="C503" s="48"/>
      <c r="D503" s="48"/>
      <c r="E503" s="48"/>
      <c r="F503" s="48"/>
      <c r="G503" s="48"/>
      <c r="H503" s="48"/>
      <c r="I503" s="48"/>
    </row>
    <row r="504" spans="1:17" ht="102.75" customHeight="1" x14ac:dyDescent="0.2">
      <c r="A504" s="81"/>
      <c r="B504" s="317" t="s">
        <v>190</v>
      </c>
      <c r="C504" s="317"/>
      <c r="D504" s="317"/>
      <c r="E504" s="317"/>
      <c r="F504" s="317"/>
      <c r="G504" s="317"/>
      <c r="H504" s="317"/>
      <c r="I504" s="317"/>
      <c r="J504" s="317"/>
      <c r="K504" s="317"/>
      <c r="L504" s="317"/>
      <c r="M504" s="317"/>
      <c r="N504" s="317"/>
      <c r="O504" s="317"/>
      <c r="P504" s="317"/>
      <c r="Q504" s="317"/>
    </row>
    <row r="505" spans="1:17" x14ac:dyDescent="0.2">
      <c r="A505" s="81"/>
      <c r="B505" s="48"/>
      <c r="C505" s="48"/>
      <c r="D505" s="48"/>
      <c r="E505" s="48"/>
      <c r="F505" s="48"/>
      <c r="G505" s="48"/>
      <c r="H505" s="48"/>
      <c r="I505" s="48"/>
    </row>
    <row r="506" spans="1:17" x14ac:dyDescent="0.2">
      <c r="A506" s="81"/>
      <c r="B506" s="291" t="s">
        <v>62</v>
      </c>
      <c r="C506" s="292"/>
      <c r="D506" s="292"/>
      <c r="E506" s="292"/>
      <c r="F506" s="293"/>
      <c r="G506" s="96">
        <f>G489</f>
        <v>0</v>
      </c>
      <c r="H506" s="96">
        <f>H489</f>
        <v>0</v>
      </c>
      <c r="I506" s="96">
        <f>I489</f>
        <v>0</v>
      </c>
      <c r="J506" s="96">
        <f>J489</f>
        <v>0</v>
      </c>
      <c r="K506" s="164"/>
      <c r="L506" s="164"/>
    </row>
    <row r="507" spans="1:17" s="22" customFormat="1" x14ac:dyDescent="0.2">
      <c r="A507" s="76"/>
      <c r="B507" s="76"/>
      <c r="C507" s="76"/>
      <c r="D507" s="76"/>
      <c r="E507" s="76"/>
      <c r="F507" s="76"/>
      <c r="G507" s="76"/>
      <c r="H507" s="76"/>
      <c r="I507" s="76"/>
    </row>
    <row r="508" spans="1:17" ht="48.75" customHeight="1" x14ac:dyDescent="0.25">
      <c r="B508" s="286" t="str">
        <f>B23</f>
        <v>Перший заступник голови обласної державної адміністрації (начальника обласної військової адміністрації)</v>
      </c>
      <c r="C508" s="287"/>
      <c r="D508" s="287"/>
      <c r="E508" s="287"/>
      <c r="F508" s="75"/>
      <c r="G508" s="75"/>
      <c r="H508" s="75"/>
      <c r="I508" s="288"/>
      <c r="J508" s="288"/>
      <c r="K508" s="76"/>
      <c r="L508" s="76"/>
      <c r="M508" s="76"/>
      <c r="N508" s="289" t="str">
        <f>O23</f>
        <v>Альона АТАМАНЮК</v>
      </c>
      <c r="O508" s="290"/>
    </row>
    <row r="509" spans="1:17" ht="15.75" customHeight="1" x14ac:dyDescent="0.2">
      <c r="B509" s="77"/>
      <c r="C509" s="77"/>
      <c r="D509" s="77"/>
      <c r="E509" s="77"/>
      <c r="F509" s="75"/>
      <c r="G509" s="75"/>
      <c r="H509" s="75"/>
      <c r="I509" s="309" t="s">
        <v>9</v>
      </c>
      <c r="J509" s="309"/>
      <c r="K509" s="78"/>
      <c r="L509" s="78"/>
      <c r="M509" s="78"/>
      <c r="N509" s="285" t="s">
        <v>10</v>
      </c>
      <c r="O509" s="285"/>
    </row>
    <row r="510" spans="1:17" ht="79.5" customHeight="1" x14ac:dyDescent="0.25">
      <c r="B510" s="286" t="str">
        <f>B25</f>
        <v>Начальник відділу фінансово - господарського забезпечення апрарату  обласної державної адміністрації ( обласної військової адміністрації) - головний бухгалтер</v>
      </c>
      <c r="C510" s="287"/>
      <c r="D510" s="287"/>
      <c r="E510" s="287"/>
      <c r="F510" s="75"/>
      <c r="G510" s="75"/>
      <c r="H510" s="75"/>
      <c r="I510" s="288"/>
      <c r="J510" s="288"/>
      <c r="K510" s="76"/>
      <c r="L510" s="76"/>
      <c r="M510" s="76"/>
      <c r="N510" s="289" t="str">
        <f>O25</f>
        <v>Галина МИХАЙЛЮК</v>
      </c>
      <c r="O510" s="290"/>
    </row>
    <row r="511" spans="1:17" ht="15.75" customHeight="1" x14ac:dyDescent="0.2">
      <c r="B511" s="75"/>
      <c r="C511" s="80"/>
      <c r="D511" s="80"/>
      <c r="E511" s="80"/>
      <c r="F511" s="80"/>
      <c r="G511" s="80"/>
      <c r="H511" s="80"/>
      <c r="I511" s="308" t="s">
        <v>9</v>
      </c>
      <c r="J511" s="308"/>
      <c r="K511" s="26"/>
      <c r="L511" s="26"/>
      <c r="M511" s="26"/>
      <c r="N511" s="303" t="s">
        <v>10</v>
      </c>
      <c r="O511" s="303"/>
    </row>
  </sheetData>
  <sheetProtection password="CF54" sheet="1" formatColumns="0" formatRows="0"/>
  <mergeCells count="815">
    <mergeCell ref="P448:Q448"/>
    <mergeCell ref="C448:J448"/>
    <mergeCell ref="L448:M448"/>
    <mergeCell ref="P446:Q446"/>
    <mergeCell ref="C446:J446"/>
    <mergeCell ref="L446:M446"/>
    <mergeCell ref="L500:M500"/>
    <mergeCell ref="N500:O500"/>
    <mergeCell ref="P500:Q500"/>
    <mergeCell ref="L498:M498"/>
    <mergeCell ref="N498:O498"/>
    <mergeCell ref="K473:Q473"/>
    <mergeCell ref="K474:Q474"/>
    <mergeCell ref="K475:Q475"/>
    <mergeCell ref="P499:Q499"/>
    <mergeCell ref="L499:M499"/>
    <mergeCell ref="N499:O499"/>
    <mergeCell ref="N497:O497"/>
    <mergeCell ref="P495:Q495"/>
    <mergeCell ref="P496:Q496"/>
    <mergeCell ref="L497:M497"/>
    <mergeCell ref="K468:Q468"/>
    <mergeCell ref="K469:Q469"/>
    <mergeCell ref="K470:Q470"/>
    <mergeCell ref="I394:J394"/>
    <mergeCell ref="N394:O394"/>
    <mergeCell ref="I392:J392"/>
    <mergeCell ref="N391:O391"/>
    <mergeCell ref="N392:O392"/>
    <mergeCell ref="I188:I189"/>
    <mergeCell ref="C196:H196"/>
    <mergeCell ref="J196:K196"/>
    <mergeCell ref="L214:M214"/>
    <mergeCell ref="B380:Q380"/>
    <mergeCell ref="F378:H378"/>
    <mergeCell ref="I391:J391"/>
    <mergeCell ref="B393:E393"/>
    <mergeCell ref="I393:J393"/>
    <mergeCell ref="B391:E391"/>
    <mergeCell ref="C376:E376"/>
    <mergeCell ref="F376:H376"/>
    <mergeCell ref="I376:J376"/>
    <mergeCell ref="I378:J378"/>
    <mergeCell ref="F377:H377"/>
    <mergeCell ref="I377:J377"/>
    <mergeCell ref="C378:E378"/>
    <mergeCell ref="N393:O393"/>
    <mergeCell ref="M376:N376"/>
    <mergeCell ref="K376:L376"/>
    <mergeCell ref="O376:Q376"/>
    <mergeCell ref="M377:N377"/>
    <mergeCell ref="O377:Q377"/>
    <mergeCell ref="K377:L377"/>
    <mergeCell ref="O378:Q378"/>
    <mergeCell ref="B388:Q388"/>
    <mergeCell ref="C377:E377"/>
    <mergeCell ref="B383:Q383"/>
    <mergeCell ref="B387:Q387"/>
    <mergeCell ref="K378:L378"/>
    <mergeCell ref="M378:N378"/>
    <mergeCell ref="B385:Q385"/>
    <mergeCell ref="B382:Q382"/>
    <mergeCell ref="I374:J374"/>
    <mergeCell ref="K374:L374"/>
    <mergeCell ref="I373:J373"/>
    <mergeCell ref="K373:L373"/>
    <mergeCell ref="M374:N374"/>
    <mergeCell ref="O374:Q374"/>
    <mergeCell ref="C375:E375"/>
    <mergeCell ref="F375:H375"/>
    <mergeCell ref="I375:J375"/>
    <mergeCell ref="K375:L375"/>
    <mergeCell ref="M375:N375"/>
    <mergeCell ref="O375:Q375"/>
    <mergeCell ref="C374:E374"/>
    <mergeCell ref="F374:H374"/>
    <mergeCell ref="C373:E373"/>
    <mergeCell ref="F373:H373"/>
    <mergeCell ref="M373:N373"/>
    <mergeCell ref="O373:Q373"/>
    <mergeCell ref="C372:E372"/>
    <mergeCell ref="F372:H372"/>
    <mergeCell ref="M371:N371"/>
    <mergeCell ref="O371:Q371"/>
    <mergeCell ref="C370:E370"/>
    <mergeCell ref="F370:H370"/>
    <mergeCell ref="C371:E371"/>
    <mergeCell ref="F371:H371"/>
    <mergeCell ref="I371:J371"/>
    <mergeCell ref="K371:L371"/>
    <mergeCell ref="I370:J370"/>
    <mergeCell ref="K370:L370"/>
    <mergeCell ref="M370:N370"/>
    <mergeCell ref="O370:Q370"/>
    <mergeCell ref="M372:N372"/>
    <mergeCell ref="O372:Q372"/>
    <mergeCell ref="I372:J372"/>
    <mergeCell ref="K372:L372"/>
    <mergeCell ref="O358:Q358"/>
    <mergeCell ref="L359:N359"/>
    <mergeCell ref="O359:Q359"/>
    <mergeCell ref="L360:N360"/>
    <mergeCell ref="O360:Q360"/>
    <mergeCell ref="O364:Q364"/>
    <mergeCell ref="L361:N361"/>
    <mergeCell ref="O361:Q361"/>
    <mergeCell ref="O352:Q352"/>
    <mergeCell ref="L353:N353"/>
    <mergeCell ref="O353:Q353"/>
    <mergeCell ref="L354:N354"/>
    <mergeCell ref="O354:Q354"/>
    <mergeCell ref="O355:Q355"/>
    <mergeCell ref="O356:Q356"/>
    <mergeCell ref="O357:Q357"/>
    <mergeCell ref="L352:N352"/>
    <mergeCell ref="L358:N358"/>
    <mergeCell ref="L357:N357"/>
    <mergeCell ref="B368:Q368"/>
    <mergeCell ref="L363:N363"/>
    <mergeCell ref="O363:Q363"/>
    <mergeCell ref="L364:N364"/>
    <mergeCell ref="L365:N365"/>
    <mergeCell ref="O365:Q365"/>
    <mergeCell ref="L366:N366"/>
    <mergeCell ref="L362:N362"/>
    <mergeCell ref="O362:Q362"/>
    <mergeCell ref="C365:F365"/>
    <mergeCell ref="B366:F366"/>
    <mergeCell ref="C363:F363"/>
    <mergeCell ref="C364:F364"/>
    <mergeCell ref="O366:Q366"/>
    <mergeCell ref="O351:Q351"/>
    <mergeCell ref="O346:Q346"/>
    <mergeCell ref="L347:N347"/>
    <mergeCell ref="O347:Q347"/>
    <mergeCell ref="L348:N348"/>
    <mergeCell ref="O348:Q348"/>
    <mergeCell ref="O339:Q339"/>
    <mergeCell ref="O342:Q342"/>
    <mergeCell ref="O349:Q349"/>
    <mergeCell ref="L350:N350"/>
    <mergeCell ref="O350:Q350"/>
    <mergeCell ref="O343:Q343"/>
    <mergeCell ref="L344:N344"/>
    <mergeCell ref="O344:Q344"/>
    <mergeCell ref="L345:N345"/>
    <mergeCell ref="L342:N342"/>
    <mergeCell ref="O345:Q345"/>
    <mergeCell ref="L339:N339"/>
    <mergeCell ref="L340:N340"/>
    <mergeCell ref="L343:N343"/>
    <mergeCell ref="L346:N346"/>
    <mergeCell ref="L349:N349"/>
    <mergeCell ref="C357:F357"/>
    <mergeCell ref="C358:F358"/>
    <mergeCell ref="C359:F359"/>
    <mergeCell ref="C360:F360"/>
    <mergeCell ref="C361:F361"/>
    <mergeCell ref="C362:F362"/>
    <mergeCell ref="L356:N356"/>
    <mergeCell ref="L338:N338"/>
    <mergeCell ref="C355:F355"/>
    <mergeCell ref="C356:F356"/>
    <mergeCell ref="C349:F349"/>
    <mergeCell ref="C350:F350"/>
    <mergeCell ref="C351:F351"/>
    <mergeCell ref="C352:F352"/>
    <mergeCell ref="C353:F353"/>
    <mergeCell ref="L355:N355"/>
    <mergeCell ref="C346:F346"/>
    <mergeCell ref="C354:F354"/>
    <mergeCell ref="L351:N351"/>
    <mergeCell ref="C339:F339"/>
    <mergeCell ref="C340:F340"/>
    <mergeCell ref="C347:F347"/>
    <mergeCell ref="C348:F348"/>
    <mergeCell ref="C341:F341"/>
    <mergeCell ref="C342:F342"/>
    <mergeCell ref="C343:F343"/>
    <mergeCell ref="C344:F344"/>
    <mergeCell ref="C345:F345"/>
    <mergeCell ref="C328:G328"/>
    <mergeCell ref="C329:G329"/>
    <mergeCell ref="C330:G330"/>
    <mergeCell ref="C331:G331"/>
    <mergeCell ref="C332:G332"/>
    <mergeCell ref="B333:G333"/>
    <mergeCell ref="B335:Q335"/>
    <mergeCell ref="O337:Q337"/>
    <mergeCell ref="C337:F337"/>
    <mergeCell ref="O338:Q338"/>
    <mergeCell ref="O340:Q340"/>
    <mergeCell ref="L341:N341"/>
    <mergeCell ref="O341:Q341"/>
    <mergeCell ref="L337:N337"/>
    <mergeCell ref="L303:L304"/>
    <mergeCell ref="C326:G326"/>
    <mergeCell ref="C327:G327"/>
    <mergeCell ref="C320:G320"/>
    <mergeCell ref="C321:G321"/>
    <mergeCell ref="C322:G322"/>
    <mergeCell ref="C323:G323"/>
    <mergeCell ref="C325:G325"/>
    <mergeCell ref="C324:G324"/>
    <mergeCell ref="C316:G316"/>
    <mergeCell ref="C317:G317"/>
    <mergeCell ref="C318:G318"/>
    <mergeCell ref="C319:G319"/>
    <mergeCell ref="C312:G312"/>
    <mergeCell ref="C313:G313"/>
    <mergeCell ref="Q303:Q304"/>
    <mergeCell ref="N303:N304"/>
    <mergeCell ref="O303:P303"/>
    <mergeCell ref="C314:G314"/>
    <mergeCell ref="C315:G315"/>
    <mergeCell ref="C296:H296"/>
    <mergeCell ref="C297:H297"/>
    <mergeCell ref="B298:H298"/>
    <mergeCell ref="C307:G307"/>
    <mergeCell ref="C308:G308"/>
    <mergeCell ref="C309:G309"/>
    <mergeCell ref="C302:G304"/>
    <mergeCell ref="C306:G306"/>
    <mergeCell ref="C305:G305"/>
    <mergeCell ref="B300:Q300"/>
    <mergeCell ref="C310:G310"/>
    <mergeCell ref="C311:G311"/>
    <mergeCell ref="M303:M304"/>
    <mergeCell ref="B302:B304"/>
    <mergeCell ref="H302:L302"/>
    <mergeCell ref="M302:Q302"/>
    <mergeCell ref="H303:H304"/>
    <mergeCell ref="I303:I304"/>
    <mergeCell ref="J303:K303"/>
    <mergeCell ref="P291:Q291"/>
    <mergeCell ref="P292:Q292"/>
    <mergeCell ref="P293:Q293"/>
    <mergeCell ref="P294:Q294"/>
    <mergeCell ref="P295:Q295"/>
    <mergeCell ref="P296:Q296"/>
    <mergeCell ref="P297:Q297"/>
    <mergeCell ref="P288:Q288"/>
    <mergeCell ref="P289:Q289"/>
    <mergeCell ref="P284:Q284"/>
    <mergeCell ref="P285:Q285"/>
    <mergeCell ref="P286:Q286"/>
    <mergeCell ref="P287:Q287"/>
    <mergeCell ref="C283:H283"/>
    <mergeCell ref="P279:Q279"/>
    <mergeCell ref="P280:Q280"/>
    <mergeCell ref="P281:Q281"/>
    <mergeCell ref="P290:Q290"/>
    <mergeCell ref="P275:Q275"/>
    <mergeCell ref="P276:Q276"/>
    <mergeCell ref="P277:Q277"/>
    <mergeCell ref="C274:H274"/>
    <mergeCell ref="C275:H275"/>
    <mergeCell ref="P278:Q278"/>
    <mergeCell ref="C295:H295"/>
    <mergeCell ref="C288:H288"/>
    <mergeCell ref="C289:H289"/>
    <mergeCell ref="C290:H290"/>
    <mergeCell ref="C291:H291"/>
    <mergeCell ref="C292:H292"/>
    <mergeCell ref="C278:H278"/>
    <mergeCell ref="C293:H293"/>
    <mergeCell ref="C294:H294"/>
    <mergeCell ref="C284:H284"/>
    <mergeCell ref="C285:H285"/>
    <mergeCell ref="C286:H286"/>
    <mergeCell ref="C287:H287"/>
    <mergeCell ref="C280:H280"/>
    <mergeCell ref="C281:H281"/>
    <mergeCell ref="C282:H282"/>
    <mergeCell ref="P282:Q282"/>
    <mergeCell ref="P283:Q283"/>
    <mergeCell ref="B220:G220"/>
    <mergeCell ref="B226:G226"/>
    <mergeCell ref="B221:G221"/>
    <mergeCell ref="D229:G229"/>
    <mergeCell ref="F253:I254"/>
    <mergeCell ref="F255:I255"/>
    <mergeCell ref="Q230:Q231"/>
    <mergeCell ref="C229:C231"/>
    <mergeCell ref="L229:M229"/>
    <mergeCell ref="O230:O231"/>
    <mergeCell ref="D230:E230"/>
    <mergeCell ref="L230:L231"/>
    <mergeCell ref="B239:C239"/>
    <mergeCell ref="D255:E255"/>
    <mergeCell ref="D248:E248"/>
    <mergeCell ref="I246:K247"/>
    <mergeCell ref="F230:G230"/>
    <mergeCell ref="H230:I230"/>
    <mergeCell ref="B224:G224"/>
    <mergeCell ref="B222:G222"/>
    <mergeCell ref="B223:G223"/>
    <mergeCell ref="H229:K229"/>
    <mergeCell ref="J255:M255"/>
    <mergeCell ref="B246:B247"/>
    <mergeCell ref="C180:K180"/>
    <mergeCell ref="B218:G219"/>
    <mergeCell ref="N218:O218"/>
    <mergeCell ref="P218:Q218"/>
    <mergeCell ref="C210:J210"/>
    <mergeCell ref="C211:J211"/>
    <mergeCell ref="C199:H199"/>
    <mergeCell ref="J199:K199"/>
    <mergeCell ref="B184:Q184"/>
    <mergeCell ref="C198:H198"/>
    <mergeCell ref="B182:K182"/>
    <mergeCell ref="N188:O188"/>
    <mergeCell ref="B188:B189"/>
    <mergeCell ref="C209:J209"/>
    <mergeCell ref="B201:Q201"/>
    <mergeCell ref="C207:J207"/>
    <mergeCell ref="L206:M206"/>
    <mergeCell ref="L209:M209"/>
    <mergeCell ref="L208:M208"/>
    <mergeCell ref="C206:J206"/>
    <mergeCell ref="J190:K190"/>
    <mergeCell ref="C191:H191"/>
    <mergeCell ref="C194:H194"/>
    <mergeCell ref="P203:Q203"/>
    <mergeCell ref="M230:M231"/>
    <mergeCell ref="N230:N231"/>
    <mergeCell ref="B229:B231"/>
    <mergeCell ref="J230:K230"/>
    <mergeCell ref="F246:H247"/>
    <mergeCell ref="B240:C240"/>
    <mergeCell ref="B242:Q242"/>
    <mergeCell ref="B244:Q244"/>
    <mergeCell ref="N229:O229"/>
    <mergeCell ref="P229:Q229"/>
    <mergeCell ref="P230:P231"/>
    <mergeCell ref="N253:O253"/>
    <mergeCell ref="P253:Q253"/>
    <mergeCell ref="B45:Q45"/>
    <mergeCell ref="B47:Q47"/>
    <mergeCell ref="B64:H64"/>
    <mergeCell ref="C62:H62"/>
    <mergeCell ref="L51:N51"/>
    <mergeCell ref="H218:I218"/>
    <mergeCell ref="J218:K218"/>
    <mergeCell ref="B228:Q228"/>
    <mergeCell ref="B225:G225"/>
    <mergeCell ref="L207:M207"/>
    <mergeCell ref="L213:M213"/>
    <mergeCell ref="L218:M218"/>
    <mergeCell ref="B216:Q216"/>
    <mergeCell ref="C213:J213"/>
    <mergeCell ref="C214:J214"/>
    <mergeCell ref="I51:K51"/>
    <mergeCell ref="B49:Q49"/>
    <mergeCell ref="C53:H53"/>
    <mergeCell ref="C205:J205"/>
    <mergeCell ref="C246:C247"/>
    <mergeCell ref="L246:M246"/>
    <mergeCell ref="P246:Q246"/>
    <mergeCell ref="B256:M256"/>
    <mergeCell ref="B258:Q258"/>
    <mergeCell ref="B264:Q264"/>
    <mergeCell ref="B260:Q260"/>
    <mergeCell ref="C268:H269"/>
    <mergeCell ref="J268:J269"/>
    <mergeCell ref="K268:K269"/>
    <mergeCell ref="C338:F338"/>
    <mergeCell ref="P271:Q271"/>
    <mergeCell ref="M268:M269"/>
    <mergeCell ref="N268:O268"/>
    <mergeCell ref="C277:H277"/>
    <mergeCell ref="C276:H276"/>
    <mergeCell ref="C270:H270"/>
    <mergeCell ref="L268:L269"/>
    <mergeCell ref="B268:B269"/>
    <mergeCell ref="C271:H271"/>
    <mergeCell ref="B261:Q261"/>
    <mergeCell ref="B262:Q262"/>
    <mergeCell ref="B266:Q266"/>
    <mergeCell ref="P268:Q269"/>
    <mergeCell ref="I268:I269"/>
    <mergeCell ref="P273:Q273"/>
    <mergeCell ref="P274:Q274"/>
    <mergeCell ref="F248:H248"/>
    <mergeCell ref="N246:O246"/>
    <mergeCell ref="B253:B254"/>
    <mergeCell ref="B249:K249"/>
    <mergeCell ref="B251:Q251"/>
    <mergeCell ref="D253:E254"/>
    <mergeCell ref="I248:K248"/>
    <mergeCell ref="B186:Q186"/>
    <mergeCell ref="P188:Q188"/>
    <mergeCell ref="N203:O203"/>
    <mergeCell ref="K203:K204"/>
    <mergeCell ref="L203:M204"/>
    <mergeCell ref="C203:J204"/>
    <mergeCell ref="B203:B204"/>
    <mergeCell ref="J188:K189"/>
    <mergeCell ref="C188:H189"/>
    <mergeCell ref="L188:M188"/>
    <mergeCell ref="J191:K191"/>
    <mergeCell ref="J194:K194"/>
    <mergeCell ref="C193:H193"/>
    <mergeCell ref="J193:K193"/>
    <mergeCell ref="C253:C254"/>
    <mergeCell ref="J253:M254"/>
    <mergeCell ref="D246:E247"/>
    <mergeCell ref="B66:Q66"/>
    <mergeCell ref="O68:Q68"/>
    <mergeCell ref="B51:B52"/>
    <mergeCell ref="B38:Q38"/>
    <mergeCell ref="B40:Q40"/>
    <mergeCell ref="B41:Q41"/>
    <mergeCell ref="C63:H63"/>
    <mergeCell ref="B54:H54"/>
    <mergeCell ref="C51:H52"/>
    <mergeCell ref="B44:Q44"/>
    <mergeCell ref="C68:K69"/>
    <mergeCell ref="B68:B69"/>
    <mergeCell ref="L68:N68"/>
    <mergeCell ref="C55:H55"/>
    <mergeCell ref="C57:H57"/>
    <mergeCell ref="C61:H61"/>
    <mergeCell ref="C59:H59"/>
    <mergeCell ref="C58:H58"/>
    <mergeCell ref="C60:H60"/>
    <mergeCell ref="C56:H56"/>
    <mergeCell ref="B42:Q42"/>
    <mergeCell ref="O51:Q51"/>
    <mergeCell ref="B43:Q43"/>
    <mergeCell ref="C77:K77"/>
    <mergeCell ref="B78:K78"/>
    <mergeCell ref="B82:Q82"/>
    <mergeCell ref="C84:H85"/>
    <mergeCell ref="B80:Q80"/>
    <mergeCell ref="C72:K72"/>
    <mergeCell ref="C74:K74"/>
    <mergeCell ref="O84:Q84"/>
    <mergeCell ref="C75:K75"/>
    <mergeCell ref="B84:B85"/>
    <mergeCell ref="I84:K84"/>
    <mergeCell ref="L84:N84"/>
    <mergeCell ref="B71:K71"/>
    <mergeCell ref="C70:K70"/>
    <mergeCell ref="C73:K73"/>
    <mergeCell ref="C127:K127"/>
    <mergeCell ref="C143:K143"/>
    <mergeCell ref="C153:K153"/>
    <mergeCell ref="C139:K139"/>
    <mergeCell ref="C140:K140"/>
    <mergeCell ref="C141:K141"/>
    <mergeCell ref="C152:K152"/>
    <mergeCell ref="C132:K132"/>
    <mergeCell ref="C133:K133"/>
    <mergeCell ref="C138:K138"/>
    <mergeCell ref="C128:K128"/>
    <mergeCell ref="B125:B126"/>
    <mergeCell ref="C129:K129"/>
    <mergeCell ref="C135:K135"/>
    <mergeCell ref="C136:K136"/>
    <mergeCell ref="C142:K142"/>
    <mergeCell ref="C137:K137"/>
    <mergeCell ref="C151:K151"/>
    <mergeCell ref="C146:K146"/>
    <mergeCell ref="C147:K147"/>
    <mergeCell ref="C76:K76"/>
    <mergeCell ref="B123:Q123"/>
    <mergeCell ref="C108:H108"/>
    <mergeCell ref="C109:H109"/>
    <mergeCell ref="C88:H88"/>
    <mergeCell ref="C96:H96"/>
    <mergeCell ref="C97:H97"/>
    <mergeCell ref="C106:H106"/>
    <mergeCell ref="C86:H86"/>
    <mergeCell ref="C105:H105"/>
    <mergeCell ref="C113:H113"/>
    <mergeCell ref="C87:H87"/>
    <mergeCell ref="C89:H89"/>
    <mergeCell ref="C102:H102"/>
    <mergeCell ref="C95:H95"/>
    <mergeCell ref="C103:H103"/>
    <mergeCell ref="C99:H99"/>
    <mergeCell ref="C98:H98"/>
    <mergeCell ref="L125:N125"/>
    <mergeCell ref="O125:Q125"/>
    <mergeCell ref="B114:H114"/>
    <mergeCell ref="B121:H121"/>
    <mergeCell ref="C120:H120"/>
    <mergeCell ref="B116:Q116"/>
    <mergeCell ref="B118:B119"/>
    <mergeCell ref="C90:H90"/>
    <mergeCell ref="C91:H91"/>
    <mergeCell ref="C92:H92"/>
    <mergeCell ref="C93:H93"/>
    <mergeCell ref="C94:H94"/>
    <mergeCell ref="O118:Q118"/>
    <mergeCell ref="C104:H104"/>
    <mergeCell ref="C110:H110"/>
    <mergeCell ref="C100:H100"/>
    <mergeCell ref="C101:H101"/>
    <mergeCell ref="C112:H112"/>
    <mergeCell ref="C118:H119"/>
    <mergeCell ref="C107:H107"/>
    <mergeCell ref="I118:K118"/>
    <mergeCell ref="C125:K126"/>
    <mergeCell ref="C111:H111"/>
    <mergeCell ref="L118:N118"/>
    <mergeCell ref="O159:Q159"/>
    <mergeCell ref="C161:K161"/>
    <mergeCell ref="B162:K162"/>
    <mergeCell ref="B177:B178"/>
    <mergeCell ref="C134:K134"/>
    <mergeCell ref="C130:K130"/>
    <mergeCell ref="C131:K131"/>
    <mergeCell ref="C172:H172"/>
    <mergeCell ref="O177:Q177"/>
    <mergeCell ref="C168:H169"/>
    <mergeCell ref="L177:N177"/>
    <mergeCell ref="C171:H171"/>
    <mergeCell ref="C170:H170"/>
    <mergeCell ref="B175:Q175"/>
    <mergeCell ref="L159:N159"/>
    <mergeCell ref="C177:K178"/>
    <mergeCell ref="L168:N168"/>
    <mergeCell ref="C148:K148"/>
    <mergeCell ref="C149:K149"/>
    <mergeCell ref="C144:K144"/>
    <mergeCell ref="C145:K145"/>
    <mergeCell ref="B155:K155"/>
    <mergeCell ref="C154:K154"/>
    <mergeCell ref="C150:K150"/>
    <mergeCell ref="K412:Q412"/>
    <mergeCell ref="K413:Q413"/>
    <mergeCell ref="K414:Q414"/>
    <mergeCell ref="K415:Q415"/>
    <mergeCell ref="A397:Q397"/>
    <mergeCell ref="B402:Q402"/>
    <mergeCell ref="C408:F408"/>
    <mergeCell ref="C409:F409"/>
    <mergeCell ref="B406:B407"/>
    <mergeCell ref="G406:G407"/>
    <mergeCell ref="C410:F410"/>
    <mergeCell ref="C411:F411"/>
    <mergeCell ref="C412:F412"/>
    <mergeCell ref="K410:Q410"/>
    <mergeCell ref="K411:Q411"/>
    <mergeCell ref="C413:F413"/>
    <mergeCell ref="C414:F414"/>
    <mergeCell ref="C415:F415"/>
    <mergeCell ref="K409:Q409"/>
    <mergeCell ref="K408:Q408"/>
    <mergeCell ref="K416:Q416"/>
    <mergeCell ref="K417:Q417"/>
    <mergeCell ref="K418:Q418"/>
    <mergeCell ref="K419:Q419"/>
    <mergeCell ref="K420:Q420"/>
    <mergeCell ref="K421:Q421"/>
    <mergeCell ref="P441:Q441"/>
    <mergeCell ref="N441:O441"/>
    <mergeCell ref="L441:M441"/>
    <mergeCell ref="K434:Q434"/>
    <mergeCell ref="K435:Q435"/>
    <mergeCell ref="K422:Q422"/>
    <mergeCell ref="K423:Q423"/>
    <mergeCell ref="K424:Q424"/>
    <mergeCell ref="K425:Q425"/>
    <mergeCell ref="K431:Q431"/>
    <mergeCell ref="K437:Q437"/>
    <mergeCell ref="P442:Q442"/>
    <mergeCell ref="N442:O442"/>
    <mergeCell ref="L447:M447"/>
    <mergeCell ref="P447:Q447"/>
    <mergeCell ref="N443:O443"/>
    <mergeCell ref="P443:Q443"/>
    <mergeCell ref="N444:O444"/>
    <mergeCell ref="P444:Q444"/>
    <mergeCell ref="N446:O446"/>
    <mergeCell ref="N445:O445"/>
    <mergeCell ref="N447:O447"/>
    <mergeCell ref="L442:M442"/>
    <mergeCell ref="L444:M444"/>
    <mergeCell ref="L445:M445"/>
    <mergeCell ref="C479:F479"/>
    <mergeCell ref="C480:F480"/>
    <mergeCell ref="C481:F481"/>
    <mergeCell ref="C482:F482"/>
    <mergeCell ref="B450:Q450"/>
    <mergeCell ref="C458:F459"/>
    <mergeCell ref="B454:F454"/>
    <mergeCell ref="K479:Q479"/>
    <mergeCell ref="K483:Q483"/>
    <mergeCell ref="K464:Q464"/>
    <mergeCell ref="K465:Q465"/>
    <mergeCell ref="K466:Q466"/>
    <mergeCell ref="K471:Q471"/>
    <mergeCell ref="K472:Q472"/>
    <mergeCell ref="C475:F475"/>
    <mergeCell ref="C476:F476"/>
    <mergeCell ref="C471:F471"/>
    <mergeCell ref="K480:Q480"/>
    <mergeCell ref="K481:Q481"/>
    <mergeCell ref="K482:Q482"/>
    <mergeCell ref="C483:F483"/>
    <mergeCell ref="C447:J447"/>
    <mergeCell ref="N448:O448"/>
    <mergeCell ref="B458:B459"/>
    <mergeCell ref="G458:H458"/>
    <mergeCell ref="I458:J458"/>
    <mergeCell ref="B452:Q452"/>
    <mergeCell ref="K476:Q476"/>
    <mergeCell ref="K477:Q477"/>
    <mergeCell ref="K478:Q478"/>
    <mergeCell ref="K463:Q463"/>
    <mergeCell ref="K467:Q467"/>
    <mergeCell ref="C472:F472"/>
    <mergeCell ref="C473:F473"/>
    <mergeCell ref="C465:F465"/>
    <mergeCell ref="C466:F466"/>
    <mergeCell ref="C467:F467"/>
    <mergeCell ref="C468:F468"/>
    <mergeCell ref="C469:F469"/>
    <mergeCell ref="C470:F470"/>
    <mergeCell ref="C474:F474"/>
    <mergeCell ref="C461:F461"/>
    <mergeCell ref="C462:F462"/>
    <mergeCell ref="C477:F477"/>
    <mergeCell ref="C478:F478"/>
    <mergeCell ref="B491:Q491"/>
    <mergeCell ref="K484:Q484"/>
    <mergeCell ref="K485:Q485"/>
    <mergeCell ref="C488:F488"/>
    <mergeCell ref="B489:F489"/>
    <mergeCell ref="K488:Q488"/>
    <mergeCell ref="K489:Q489"/>
    <mergeCell ref="C498:F498"/>
    <mergeCell ref="J493:K493"/>
    <mergeCell ref="L493:M493"/>
    <mergeCell ref="N493:O493"/>
    <mergeCell ref="K487:Q487"/>
    <mergeCell ref="H493:I493"/>
    <mergeCell ref="P498:Q498"/>
    <mergeCell ref="H498:I498"/>
    <mergeCell ref="P497:Q497"/>
    <mergeCell ref="C493:F493"/>
    <mergeCell ref="C494:F494"/>
    <mergeCell ref="C495:F495"/>
    <mergeCell ref="C496:F496"/>
    <mergeCell ref="C486:F486"/>
    <mergeCell ref="C487:F487"/>
    <mergeCell ref="P493:Q493"/>
    <mergeCell ref="K486:Q486"/>
    <mergeCell ref="C484:F484"/>
    <mergeCell ref="C485:F485"/>
    <mergeCell ref="C497:F497"/>
    <mergeCell ref="C406:F407"/>
    <mergeCell ref="K406:Q407"/>
    <mergeCell ref="B16:Q16"/>
    <mergeCell ref="P35:Q35"/>
    <mergeCell ref="P36:Q36"/>
    <mergeCell ref="H406:H407"/>
    <mergeCell ref="I406:J406"/>
    <mergeCell ref="B157:Q157"/>
    <mergeCell ref="I23:K23"/>
    <mergeCell ref="I24:K24"/>
    <mergeCell ref="I26:K26"/>
    <mergeCell ref="I25:K25"/>
    <mergeCell ref="B400:N400"/>
    <mergeCell ref="P270:Q270"/>
    <mergeCell ref="P298:Q298"/>
    <mergeCell ref="P272:Q272"/>
    <mergeCell ref="C279:H279"/>
    <mergeCell ref="C272:H272"/>
    <mergeCell ref="C273:H273"/>
    <mergeCell ref="C460:F460"/>
    <mergeCell ref="B173:H173"/>
    <mergeCell ref="B35:N35"/>
    <mergeCell ref="B36:N36"/>
    <mergeCell ref="B404:Q404"/>
    <mergeCell ref="B13:Q13"/>
    <mergeCell ref="B14:K14"/>
    <mergeCell ref="P399:Q399"/>
    <mergeCell ref="P400:Q400"/>
    <mergeCell ref="B399:N399"/>
    <mergeCell ref="B33:N33"/>
    <mergeCell ref="P33:Q33"/>
    <mergeCell ref="B159:B160"/>
    <mergeCell ref="C159:K160"/>
    <mergeCell ref="B166:Q166"/>
    <mergeCell ref="C190:H190"/>
    <mergeCell ref="I168:K168"/>
    <mergeCell ref="C179:K179"/>
    <mergeCell ref="B164:Q164"/>
    <mergeCell ref="C181:K181"/>
    <mergeCell ref="O168:Q168"/>
    <mergeCell ref="B168:B169"/>
    <mergeCell ref="J198:K198"/>
    <mergeCell ref="C192:H192"/>
    <mergeCell ref="J192:K192"/>
    <mergeCell ref="C21:F21"/>
    <mergeCell ref="G21:J21"/>
    <mergeCell ref="C20:F20"/>
    <mergeCell ref="G20:J20"/>
    <mergeCell ref="O23:Q23"/>
    <mergeCell ref="O25:Q25"/>
    <mergeCell ref="O24:Q24"/>
    <mergeCell ref="B32:N32"/>
    <mergeCell ref="P32:Q32"/>
    <mergeCell ref="O26:Q26"/>
    <mergeCell ref="B23:F23"/>
    <mergeCell ref="B25:F25"/>
    <mergeCell ref="A30:Q30"/>
    <mergeCell ref="A2:Q2"/>
    <mergeCell ref="B4:N4"/>
    <mergeCell ref="B5:N5"/>
    <mergeCell ref="B7:P7"/>
    <mergeCell ref="P4:Q4"/>
    <mergeCell ref="P5:Q5"/>
    <mergeCell ref="C18:F18"/>
    <mergeCell ref="G18:J18"/>
    <mergeCell ref="C19:F19"/>
    <mergeCell ref="G19:J19"/>
    <mergeCell ref="B8:Q8"/>
    <mergeCell ref="B12:K12"/>
    <mergeCell ref="B10:Q10"/>
    <mergeCell ref="B11:K11"/>
    <mergeCell ref="C416:F416"/>
    <mergeCell ref="C417:F417"/>
    <mergeCell ref="C418:F418"/>
    <mergeCell ref="C419:F419"/>
    <mergeCell ref="C420:F420"/>
    <mergeCell ref="C421:F421"/>
    <mergeCell ref="C422:F422"/>
    <mergeCell ref="C423:F423"/>
    <mergeCell ref="C424:F424"/>
    <mergeCell ref="C425:F425"/>
    <mergeCell ref="K430:Q430"/>
    <mergeCell ref="C426:F426"/>
    <mergeCell ref="C427:F427"/>
    <mergeCell ref="C428:F428"/>
    <mergeCell ref="C429:F429"/>
    <mergeCell ref="K426:Q426"/>
    <mergeCell ref="K427:Q427"/>
    <mergeCell ref="K428:Q428"/>
    <mergeCell ref="K429:Q429"/>
    <mergeCell ref="C430:F430"/>
    <mergeCell ref="C431:F431"/>
    <mergeCell ref="C432:F432"/>
    <mergeCell ref="C433:F433"/>
    <mergeCell ref="K433:Q433"/>
    <mergeCell ref="K432:Q432"/>
    <mergeCell ref="C434:F434"/>
    <mergeCell ref="C435:F435"/>
    <mergeCell ref="B456:Q456"/>
    <mergeCell ref="C464:F464"/>
    <mergeCell ref="C436:F436"/>
    <mergeCell ref="B437:F437"/>
    <mergeCell ref="B439:Q439"/>
    <mergeCell ref="C443:J443"/>
    <mergeCell ref="L443:M443"/>
    <mergeCell ref="C441:J441"/>
    <mergeCell ref="C442:J442"/>
    <mergeCell ref="K436:Q436"/>
    <mergeCell ref="C444:J444"/>
    <mergeCell ref="C445:J445"/>
    <mergeCell ref="K458:Q459"/>
    <mergeCell ref="K460:Q460"/>
    <mergeCell ref="K461:Q461"/>
    <mergeCell ref="K462:Q462"/>
    <mergeCell ref="C463:F463"/>
    <mergeCell ref="C500:F500"/>
    <mergeCell ref="H499:I499"/>
    <mergeCell ref="H495:I495"/>
    <mergeCell ref="H496:I496"/>
    <mergeCell ref="H497:I497"/>
    <mergeCell ref="H500:I500"/>
    <mergeCell ref="H494:I494"/>
    <mergeCell ref="C499:F499"/>
    <mergeCell ref="B504:Q504"/>
    <mergeCell ref="P494:Q494"/>
    <mergeCell ref="N511:O511"/>
    <mergeCell ref="L494:M494"/>
    <mergeCell ref="N494:O494"/>
    <mergeCell ref="L495:M495"/>
    <mergeCell ref="N495:O495"/>
    <mergeCell ref="L496:M496"/>
    <mergeCell ref="N496:O496"/>
    <mergeCell ref="J494:K494"/>
    <mergeCell ref="J495:K495"/>
    <mergeCell ref="I511:J511"/>
    <mergeCell ref="I509:J509"/>
    <mergeCell ref="J500:K500"/>
    <mergeCell ref="P1:Q1"/>
    <mergeCell ref="N509:O509"/>
    <mergeCell ref="B510:E510"/>
    <mergeCell ref="I510:J510"/>
    <mergeCell ref="N510:O510"/>
    <mergeCell ref="B506:F506"/>
    <mergeCell ref="B508:E508"/>
    <mergeCell ref="I508:J508"/>
    <mergeCell ref="N508:O508"/>
    <mergeCell ref="B502:Q502"/>
    <mergeCell ref="C197:H197"/>
    <mergeCell ref="J197:K197"/>
    <mergeCell ref="J195:K195"/>
    <mergeCell ref="C195:H195"/>
    <mergeCell ref="C212:J212"/>
    <mergeCell ref="L212:M212"/>
    <mergeCell ref="L210:M210"/>
    <mergeCell ref="L205:M205"/>
    <mergeCell ref="L211:M211"/>
    <mergeCell ref="C208:J208"/>
    <mergeCell ref="J496:K496"/>
    <mergeCell ref="J497:K497"/>
    <mergeCell ref="J499:K499"/>
    <mergeCell ref="J498:K498"/>
  </mergeCells>
  <phoneticPr fontId="1" type="noConversion"/>
  <printOptions horizontalCentered="1"/>
  <pageMargins left="0.19685039370078741" right="0.19685039370078741" top="0.59055118110236227" bottom="0.19685039370078741" header="0.11811023622047245" footer="0.11811023622047245"/>
  <pageSetup paperSize="9" scale="70" orientation="landscape" r:id="rId1"/>
  <headerFooter alignWithMargins="0"/>
  <rowBreaks count="17" manualBreakCount="17">
    <brk id="28" max="16383" man="1"/>
    <brk id="46" max="16383" man="1"/>
    <brk id="79" max="16383" man="1"/>
    <brk id="122" max="16383" man="1"/>
    <brk id="163" max="16383" man="1"/>
    <brk id="197" max="16383" man="1"/>
    <brk id="215" max="16383" man="1"/>
    <brk id="241" max="16" man="1"/>
    <brk id="263" max="16383" man="1"/>
    <brk id="299" max="16383" man="1"/>
    <brk id="334" max="16383" man="1"/>
    <brk id="367" max="16383" man="1"/>
    <brk id="379" max="16383" man="1"/>
    <brk id="395" max="16383" man="1"/>
    <brk id="427" max="16383" man="1"/>
    <brk id="455" max="16383" man="1"/>
    <brk id="49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AH188"/>
  <sheetViews>
    <sheetView zoomScale="75" zoomScaleNormal="100" workbookViewId="0">
      <pane xSplit="3" ySplit="11" topLeftCell="D89" activePane="bottomRight" state="frozen"/>
      <selection pane="topRight" activeCell="D1" sqref="D1"/>
      <selection pane="bottomLeft" activeCell="A13" sqref="A13"/>
      <selection pane="bottomRight" activeCell="O100" sqref="O100"/>
    </sheetView>
  </sheetViews>
  <sheetFormatPr defaultRowHeight="15.75" x14ac:dyDescent="0.25"/>
  <cols>
    <col min="1" max="1" width="6.7109375" style="101" customWidth="1"/>
    <col min="2" max="2" width="42.42578125" style="135" customWidth="1"/>
    <col min="3" max="3" width="9.5703125" style="101" customWidth="1"/>
    <col min="4" max="4" width="10.7109375" style="101" customWidth="1"/>
    <col min="5" max="6" width="10.7109375" style="103" customWidth="1"/>
    <col min="7" max="21" width="10.7109375" style="104" customWidth="1"/>
    <col min="22" max="16384" width="9.140625" style="104"/>
  </cols>
  <sheetData>
    <row r="1" spans="1:21" x14ac:dyDescent="0.25">
      <c r="B1" s="102"/>
      <c r="T1" s="284" t="s">
        <v>328</v>
      </c>
      <c r="U1" s="284"/>
    </row>
    <row r="3" spans="1:21" ht="20.25" x14ac:dyDescent="0.3">
      <c r="A3" s="425" t="s">
        <v>390</v>
      </c>
      <c r="B3" s="425"/>
      <c r="C3" s="425"/>
      <c r="D3" s="425"/>
      <c r="E3" s="425"/>
      <c r="F3" s="425"/>
      <c r="G3" s="425"/>
      <c r="H3" s="425"/>
      <c r="I3" s="425"/>
      <c r="J3" s="425"/>
      <c r="K3" s="425"/>
      <c r="L3" s="425"/>
      <c r="M3" s="425"/>
      <c r="N3" s="425"/>
      <c r="O3" s="425"/>
      <c r="P3" s="425"/>
      <c r="Q3" s="425"/>
      <c r="R3" s="425"/>
      <c r="S3" s="425"/>
      <c r="T3" s="425"/>
      <c r="U3" s="425"/>
    </row>
    <row r="4" spans="1:21" s="105" customFormat="1" ht="18.75" x14ac:dyDescent="0.3">
      <c r="A4" s="426" t="str">
        <f>Додаток2_Бюджетний_запит!B4</f>
        <v>Чернівецька обласна державна адміністрація (обласна військова адміністрація)</v>
      </c>
      <c r="B4" s="426"/>
      <c r="C4" s="426"/>
      <c r="D4" s="426"/>
      <c r="E4" s="426"/>
      <c r="F4" s="426"/>
      <c r="G4" s="426"/>
      <c r="H4" s="426"/>
      <c r="I4" s="426"/>
      <c r="J4" s="426"/>
      <c r="K4" s="426"/>
      <c r="L4" s="426"/>
      <c r="M4" s="426"/>
      <c r="N4" s="426"/>
      <c r="O4" s="426"/>
      <c r="P4" s="426"/>
      <c r="Q4" s="426"/>
      <c r="R4" s="426"/>
      <c r="S4" s="426"/>
      <c r="T4" s="426"/>
      <c r="U4" s="426"/>
    </row>
    <row r="5" spans="1:21" x14ac:dyDescent="0.25">
      <c r="A5" s="427" t="s">
        <v>66</v>
      </c>
      <c r="B5" s="427"/>
      <c r="C5" s="427"/>
      <c r="D5" s="427"/>
      <c r="E5" s="427"/>
      <c r="F5" s="427"/>
      <c r="G5" s="427"/>
      <c r="H5" s="427"/>
      <c r="I5" s="427"/>
      <c r="J5" s="427"/>
      <c r="K5" s="427"/>
      <c r="L5" s="427"/>
      <c r="M5" s="427"/>
      <c r="N5" s="427"/>
      <c r="O5" s="427"/>
      <c r="P5" s="427"/>
      <c r="Q5" s="427"/>
      <c r="R5" s="427"/>
      <c r="S5" s="427"/>
      <c r="T5" s="427"/>
      <c r="U5" s="427"/>
    </row>
    <row r="6" spans="1:21" s="105" customFormat="1" ht="16.5" thickBot="1" x14ac:dyDescent="0.3">
      <c r="A6" s="106" t="s">
        <v>305</v>
      </c>
      <c r="B6" s="106"/>
      <c r="C6" s="106"/>
      <c r="D6" s="107"/>
      <c r="E6" s="101"/>
      <c r="F6" s="101"/>
      <c r="G6" s="108"/>
      <c r="H6" s="108"/>
      <c r="I6" s="108"/>
      <c r="T6" s="284" t="s">
        <v>2</v>
      </c>
      <c r="U6" s="284"/>
    </row>
    <row r="7" spans="1:21" x14ac:dyDescent="0.25">
      <c r="A7" s="434" t="s">
        <v>11</v>
      </c>
      <c r="B7" s="435" t="s">
        <v>191</v>
      </c>
      <c r="C7" s="436" t="s">
        <v>192</v>
      </c>
      <c r="D7" s="431" t="s">
        <v>391</v>
      </c>
      <c r="E7" s="432"/>
      <c r="F7" s="432"/>
      <c r="G7" s="432"/>
      <c r="H7" s="432"/>
      <c r="I7" s="433"/>
      <c r="J7" s="440" t="s">
        <v>461</v>
      </c>
      <c r="K7" s="441"/>
      <c r="L7" s="441"/>
      <c r="M7" s="441"/>
      <c r="N7" s="441"/>
      <c r="O7" s="442"/>
      <c r="P7" s="428" t="s">
        <v>462</v>
      </c>
      <c r="Q7" s="429"/>
      <c r="R7" s="429"/>
      <c r="S7" s="429"/>
      <c r="T7" s="429"/>
      <c r="U7" s="430"/>
    </row>
    <row r="8" spans="1:21" ht="15.75" customHeight="1" x14ac:dyDescent="0.25">
      <c r="A8" s="434"/>
      <c r="B8" s="435"/>
      <c r="C8" s="436"/>
      <c r="D8" s="437" t="s">
        <v>12</v>
      </c>
      <c r="E8" s="420"/>
      <c r="F8" s="420"/>
      <c r="G8" s="420" t="s">
        <v>13</v>
      </c>
      <c r="H8" s="420"/>
      <c r="I8" s="421"/>
      <c r="J8" s="452" t="s">
        <v>12</v>
      </c>
      <c r="K8" s="446"/>
      <c r="L8" s="446"/>
      <c r="M8" s="446" t="s">
        <v>13</v>
      </c>
      <c r="N8" s="446"/>
      <c r="O8" s="447"/>
      <c r="P8" s="449" t="s">
        <v>12</v>
      </c>
      <c r="Q8" s="450"/>
      <c r="R8" s="450"/>
      <c r="S8" s="450" t="s">
        <v>13</v>
      </c>
      <c r="T8" s="450"/>
      <c r="U8" s="453"/>
    </row>
    <row r="9" spans="1:21" ht="15.75" customHeight="1" x14ac:dyDescent="0.25">
      <c r="A9" s="434"/>
      <c r="B9" s="435"/>
      <c r="C9" s="436"/>
      <c r="D9" s="438" t="s">
        <v>193</v>
      </c>
      <c r="E9" s="439" t="s">
        <v>194</v>
      </c>
      <c r="F9" s="439" t="s">
        <v>195</v>
      </c>
      <c r="G9" s="422" t="s">
        <v>62</v>
      </c>
      <c r="H9" s="423" t="s">
        <v>196</v>
      </c>
      <c r="I9" s="424"/>
      <c r="J9" s="448" t="s">
        <v>193</v>
      </c>
      <c r="K9" s="451" t="s">
        <v>197</v>
      </c>
      <c r="L9" s="451" t="s">
        <v>195</v>
      </c>
      <c r="M9" s="457" t="s">
        <v>62</v>
      </c>
      <c r="N9" s="458" t="s">
        <v>196</v>
      </c>
      <c r="O9" s="459"/>
      <c r="P9" s="444" t="s">
        <v>193</v>
      </c>
      <c r="Q9" s="445" t="s">
        <v>197</v>
      </c>
      <c r="R9" s="445" t="s">
        <v>195</v>
      </c>
      <c r="S9" s="454" t="s">
        <v>62</v>
      </c>
      <c r="T9" s="455" t="s">
        <v>196</v>
      </c>
      <c r="U9" s="456"/>
    </row>
    <row r="10" spans="1:21" ht="53.25" customHeight="1" x14ac:dyDescent="0.25">
      <c r="A10" s="434"/>
      <c r="B10" s="435"/>
      <c r="C10" s="436"/>
      <c r="D10" s="438"/>
      <c r="E10" s="439"/>
      <c r="F10" s="439"/>
      <c r="G10" s="422"/>
      <c r="H10" s="140">
        <v>25010100</v>
      </c>
      <c r="I10" s="181">
        <v>25010300</v>
      </c>
      <c r="J10" s="448"/>
      <c r="K10" s="451"/>
      <c r="L10" s="451"/>
      <c r="M10" s="457"/>
      <c r="N10" s="168">
        <v>25010100</v>
      </c>
      <c r="O10" s="198">
        <v>25010300</v>
      </c>
      <c r="P10" s="444"/>
      <c r="Q10" s="445"/>
      <c r="R10" s="445"/>
      <c r="S10" s="454"/>
      <c r="T10" s="167">
        <v>25010100</v>
      </c>
      <c r="U10" s="199">
        <v>25010300</v>
      </c>
    </row>
    <row r="11" spans="1:21" s="105" customFormat="1" x14ac:dyDescent="0.25">
      <c r="A11" s="109" t="s">
        <v>198</v>
      </c>
      <c r="B11" s="109" t="s">
        <v>71</v>
      </c>
      <c r="C11" s="176" t="s">
        <v>72</v>
      </c>
      <c r="D11" s="182" t="s">
        <v>73</v>
      </c>
      <c r="E11" s="109" t="s">
        <v>74</v>
      </c>
      <c r="F11" s="109" t="s">
        <v>199</v>
      </c>
      <c r="G11" s="109" t="s">
        <v>200</v>
      </c>
      <c r="H11" s="109" t="s">
        <v>201</v>
      </c>
      <c r="I11" s="183" t="s">
        <v>202</v>
      </c>
      <c r="J11" s="182" t="s">
        <v>203</v>
      </c>
      <c r="K11" s="109" t="s">
        <v>204</v>
      </c>
      <c r="L11" s="109" t="s">
        <v>205</v>
      </c>
      <c r="M11" s="109" t="s">
        <v>206</v>
      </c>
      <c r="N11" s="109" t="s">
        <v>207</v>
      </c>
      <c r="O11" s="183" t="s">
        <v>208</v>
      </c>
      <c r="P11" s="182" t="s">
        <v>209</v>
      </c>
      <c r="Q11" s="109" t="s">
        <v>210</v>
      </c>
      <c r="R11" s="109" t="s">
        <v>211</v>
      </c>
      <c r="S11" s="109" t="s">
        <v>212</v>
      </c>
      <c r="T11" s="109" t="s">
        <v>213</v>
      </c>
      <c r="U11" s="183" t="s">
        <v>214</v>
      </c>
    </row>
    <row r="12" spans="1:21" s="114" customFormat="1" x14ac:dyDescent="0.25">
      <c r="A12" s="110" t="s">
        <v>215</v>
      </c>
      <c r="B12" s="111" t="s">
        <v>216</v>
      </c>
      <c r="C12" s="177" t="s">
        <v>217</v>
      </c>
      <c r="D12" s="184">
        <f>SUM(D14:D21)</f>
        <v>18775.099999999999</v>
      </c>
      <c r="E12" s="112">
        <f>SUM(E14:E21)</f>
        <v>18612</v>
      </c>
      <c r="F12" s="113">
        <f>D12-E12</f>
        <v>163.1</v>
      </c>
      <c r="G12" s="112">
        <f>H12+I12</f>
        <v>0</v>
      </c>
      <c r="H12" s="112">
        <f>SUM(H14:H21)</f>
        <v>0</v>
      </c>
      <c r="I12" s="185">
        <f>SUM(I14:I21)</f>
        <v>0</v>
      </c>
      <c r="J12" s="184">
        <f>SUM(J14:J21)</f>
        <v>0</v>
      </c>
      <c r="K12" s="112">
        <f>SUM(K14:K21)</f>
        <v>0</v>
      </c>
      <c r="L12" s="113">
        <f>J12-K12</f>
        <v>0</v>
      </c>
      <c r="M12" s="112">
        <f>N12+O12</f>
        <v>0</v>
      </c>
      <c r="N12" s="112">
        <f>SUM(N14:N21)</f>
        <v>0</v>
      </c>
      <c r="O12" s="185">
        <f>SUM(O14:O21)</f>
        <v>0</v>
      </c>
      <c r="P12" s="184">
        <f>SUM(P14:P21)</f>
        <v>0</v>
      </c>
      <c r="Q12" s="112">
        <f>SUM(Q14:Q21)</f>
        <v>0</v>
      </c>
      <c r="R12" s="113">
        <f>P12-Q12</f>
        <v>0</v>
      </c>
      <c r="S12" s="112">
        <f>T12+U12</f>
        <v>0</v>
      </c>
      <c r="T12" s="112">
        <f>SUM(T14:T21)</f>
        <v>0</v>
      </c>
      <c r="U12" s="185">
        <f>SUM(U14:U21)</f>
        <v>0</v>
      </c>
    </row>
    <row r="13" spans="1:21" x14ac:dyDescent="0.25">
      <c r="A13" s="115"/>
      <c r="B13" s="116" t="s">
        <v>218</v>
      </c>
      <c r="C13" s="178"/>
      <c r="D13" s="186"/>
      <c r="E13" s="113"/>
      <c r="F13" s="113"/>
      <c r="G13" s="112"/>
      <c r="H13" s="117"/>
      <c r="I13" s="187"/>
      <c r="J13" s="191"/>
      <c r="K13" s="113"/>
      <c r="L13" s="113"/>
      <c r="M13" s="112"/>
      <c r="N13" s="117"/>
      <c r="O13" s="187"/>
      <c r="P13" s="191"/>
      <c r="Q13" s="113"/>
      <c r="R13" s="113"/>
      <c r="S13" s="112"/>
      <c r="T13" s="117"/>
      <c r="U13" s="187"/>
    </row>
    <row r="14" spans="1:21" x14ac:dyDescent="0.25">
      <c r="A14" s="115"/>
      <c r="B14" s="201" t="s">
        <v>219</v>
      </c>
      <c r="C14" s="178" t="s">
        <v>217</v>
      </c>
      <c r="D14" s="188">
        <v>7783.7</v>
      </c>
      <c r="E14" s="170">
        <v>7783.7</v>
      </c>
      <c r="F14" s="113">
        <f t="shared" ref="F14:F23" si="0">D14-E14</f>
        <v>0</v>
      </c>
      <c r="G14" s="112">
        <f t="shared" ref="G14:G23" si="1">H14+I14</f>
        <v>0</v>
      </c>
      <c r="H14" s="205"/>
      <c r="I14" s="189"/>
      <c r="J14" s="188"/>
      <c r="K14" s="170"/>
      <c r="L14" s="113">
        <f t="shared" ref="L14:L23" si="2">J14-K14</f>
        <v>0</v>
      </c>
      <c r="M14" s="112">
        <f t="shared" ref="M14:M23" si="3">N14+O14</f>
        <v>0</v>
      </c>
      <c r="N14" s="205"/>
      <c r="O14" s="189"/>
      <c r="P14" s="188"/>
      <c r="Q14" s="170"/>
      <c r="R14" s="113">
        <f t="shared" ref="R14:R23" si="4">P14-Q14</f>
        <v>0</v>
      </c>
      <c r="S14" s="112">
        <f t="shared" ref="S14:S23" si="5">T14+U14</f>
        <v>0</v>
      </c>
      <c r="T14" s="205"/>
      <c r="U14" s="189"/>
    </row>
    <row r="15" spans="1:21" x14ac:dyDescent="0.25">
      <c r="A15" s="115"/>
      <c r="B15" s="201" t="s">
        <v>220</v>
      </c>
      <c r="C15" s="178" t="s">
        <v>217</v>
      </c>
      <c r="D15" s="188">
        <v>273.60000000000002</v>
      </c>
      <c r="E15" s="170">
        <v>273.60000000000002</v>
      </c>
      <c r="F15" s="113">
        <f t="shared" si="0"/>
        <v>0</v>
      </c>
      <c r="G15" s="112">
        <f t="shared" si="1"/>
        <v>0</v>
      </c>
      <c r="H15" s="205"/>
      <c r="I15" s="189"/>
      <c r="J15" s="188"/>
      <c r="K15" s="170"/>
      <c r="L15" s="113">
        <f t="shared" si="2"/>
        <v>0</v>
      </c>
      <c r="M15" s="112">
        <f t="shared" si="3"/>
        <v>0</v>
      </c>
      <c r="N15" s="205"/>
      <c r="O15" s="189"/>
      <c r="P15" s="188"/>
      <c r="Q15" s="170"/>
      <c r="R15" s="113">
        <f t="shared" si="4"/>
        <v>0</v>
      </c>
      <c r="S15" s="112">
        <f t="shared" si="5"/>
        <v>0</v>
      </c>
      <c r="T15" s="205"/>
      <c r="U15" s="189"/>
    </row>
    <row r="16" spans="1:21" x14ac:dyDescent="0.25">
      <c r="A16" s="115"/>
      <c r="B16" s="201" t="s">
        <v>221</v>
      </c>
      <c r="C16" s="178" t="s">
        <v>217</v>
      </c>
      <c r="D16" s="188">
        <v>1857.9</v>
      </c>
      <c r="E16" s="170">
        <v>1857.9</v>
      </c>
      <c r="F16" s="113">
        <f t="shared" si="0"/>
        <v>0</v>
      </c>
      <c r="G16" s="112">
        <f t="shared" si="1"/>
        <v>0</v>
      </c>
      <c r="H16" s="205"/>
      <c r="I16" s="189"/>
      <c r="J16" s="188"/>
      <c r="K16" s="170"/>
      <c r="L16" s="113">
        <f t="shared" si="2"/>
        <v>0</v>
      </c>
      <c r="M16" s="112">
        <f t="shared" si="3"/>
        <v>0</v>
      </c>
      <c r="N16" s="205"/>
      <c r="O16" s="189"/>
      <c r="P16" s="188"/>
      <c r="Q16" s="170"/>
      <c r="R16" s="113">
        <f t="shared" si="4"/>
        <v>0</v>
      </c>
      <c r="S16" s="112">
        <f t="shared" si="5"/>
        <v>0</v>
      </c>
      <c r="T16" s="205"/>
      <c r="U16" s="189"/>
    </row>
    <row r="17" spans="1:21" ht="25.5" x14ac:dyDescent="0.25">
      <c r="A17" s="115"/>
      <c r="B17" s="118" t="s">
        <v>222</v>
      </c>
      <c r="C17" s="178" t="s">
        <v>217</v>
      </c>
      <c r="D17" s="188">
        <v>589.29999999999995</v>
      </c>
      <c r="E17" s="170">
        <v>589.29999999999995</v>
      </c>
      <c r="F17" s="113">
        <f t="shared" si="0"/>
        <v>0</v>
      </c>
      <c r="G17" s="112">
        <f t="shared" si="1"/>
        <v>0</v>
      </c>
      <c r="H17" s="205"/>
      <c r="I17" s="189"/>
      <c r="J17" s="188"/>
      <c r="K17" s="170"/>
      <c r="L17" s="113">
        <f t="shared" si="2"/>
        <v>0</v>
      </c>
      <c r="M17" s="112">
        <f t="shared" si="3"/>
        <v>0</v>
      </c>
      <c r="N17" s="205"/>
      <c r="O17" s="189"/>
      <c r="P17" s="188"/>
      <c r="Q17" s="170"/>
      <c r="R17" s="113">
        <f t="shared" si="4"/>
        <v>0</v>
      </c>
      <c r="S17" s="112">
        <f t="shared" si="5"/>
        <v>0</v>
      </c>
      <c r="T17" s="205"/>
      <c r="U17" s="189"/>
    </row>
    <row r="18" spans="1:21" x14ac:dyDescent="0.25">
      <c r="A18" s="115"/>
      <c r="B18" s="118" t="s">
        <v>223</v>
      </c>
      <c r="C18" s="178" t="s">
        <v>217</v>
      </c>
      <c r="D18" s="188">
        <v>1392</v>
      </c>
      <c r="E18" s="170">
        <v>1392</v>
      </c>
      <c r="F18" s="113">
        <f t="shared" si="0"/>
        <v>0</v>
      </c>
      <c r="G18" s="112">
        <f t="shared" si="1"/>
        <v>0</v>
      </c>
      <c r="H18" s="205"/>
      <c r="I18" s="189"/>
      <c r="J18" s="188"/>
      <c r="K18" s="170"/>
      <c r="L18" s="113">
        <f t="shared" si="2"/>
        <v>0</v>
      </c>
      <c r="M18" s="112">
        <f t="shared" si="3"/>
        <v>0</v>
      </c>
      <c r="N18" s="205"/>
      <c r="O18" s="189"/>
      <c r="P18" s="188"/>
      <c r="Q18" s="170"/>
      <c r="R18" s="113">
        <f t="shared" si="4"/>
        <v>0</v>
      </c>
      <c r="S18" s="112">
        <f t="shared" si="5"/>
        <v>0</v>
      </c>
      <c r="T18" s="205"/>
      <c r="U18" s="189"/>
    </row>
    <row r="19" spans="1:21" x14ac:dyDescent="0.25">
      <c r="A19" s="115"/>
      <c r="B19" s="201" t="s">
        <v>224</v>
      </c>
      <c r="C19" s="178" t="s">
        <v>217</v>
      </c>
      <c r="D19" s="188">
        <v>1341.1</v>
      </c>
      <c r="E19" s="170">
        <v>1329.4</v>
      </c>
      <c r="F19" s="113">
        <f t="shared" si="0"/>
        <v>11.7</v>
      </c>
      <c r="G19" s="112">
        <f t="shared" si="1"/>
        <v>0</v>
      </c>
      <c r="H19" s="205"/>
      <c r="I19" s="189"/>
      <c r="J19" s="188"/>
      <c r="K19" s="170"/>
      <c r="L19" s="113">
        <f t="shared" si="2"/>
        <v>0</v>
      </c>
      <c r="M19" s="112">
        <f t="shared" si="3"/>
        <v>0</v>
      </c>
      <c r="N19" s="205"/>
      <c r="O19" s="189"/>
      <c r="P19" s="188"/>
      <c r="Q19" s="170"/>
      <c r="R19" s="113">
        <f t="shared" si="4"/>
        <v>0</v>
      </c>
      <c r="S19" s="112">
        <f t="shared" si="5"/>
        <v>0</v>
      </c>
      <c r="T19" s="205"/>
      <c r="U19" s="189"/>
    </row>
    <row r="20" spans="1:21" ht="25.5" x14ac:dyDescent="0.25">
      <c r="A20" s="115"/>
      <c r="B20" s="118" t="s">
        <v>225</v>
      </c>
      <c r="C20" s="178" t="s">
        <v>217</v>
      </c>
      <c r="D20" s="188">
        <v>1341.1</v>
      </c>
      <c r="E20" s="170">
        <v>1329.4</v>
      </c>
      <c r="F20" s="113">
        <f t="shared" si="0"/>
        <v>11.7</v>
      </c>
      <c r="G20" s="112">
        <f t="shared" si="1"/>
        <v>0</v>
      </c>
      <c r="H20" s="205"/>
      <c r="I20" s="189"/>
      <c r="J20" s="188"/>
      <c r="K20" s="170"/>
      <c r="L20" s="113">
        <f t="shared" si="2"/>
        <v>0</v>
      </c>
      <c r="M20" s="112">
        <f t="shared" si="3"/>
        <v>0</v>
      </c>
      <c r="N20" s="205"/>
      <c r="O20" s="189"/>
      <c r="P20" s="188"/>
      <c r="Q20" s="170"/>
      <c r="R20" s="113">
        <f t="shared" si="4"/>
        <v>0</v>
      </c>
      <c r="S20" s="112">
        <f t="shared" si="5"/>
        <v>0</v>
      </c>
      <c r="T20" s="205"/>
      <c r="U20" s="189"/>
    </row>
    <row r="21" spans="1:21" ht="34.5" customHeight="1" x14ac:dyDescent="0.25">
      <c r="A21" s="115"/>
      <c r="B21" s="169" t="s">
        <v>469</v>
      </c>
      <c r="C21" s="178" t="s">
        <v>217</v>
      </c>
      <c r="D21" s="188">
        <v>4196.3999999999996</v>
      </c>
      <c r="E21" s="170">
        <v>4056.7</v>
      </c>
      <c r="F21" s="113">
        <f t="shared" si="0"/>
        <v>139.69999999999999</v>
      </c>
      <c r="G21" s="112">
        <f t="shared" si="1"/>
        <v>0</v>
      </c>
      <c r="H21" s="205"/>
      <c r="I21" s="189"/>
      <c r="J21" s="188"/>
      <c r="K21" s="170"/>
      <c r="L21" s="113">
        <f t="shared" si="2"/>
        <v>0</v>
      </c>
      <c r="M21" s="112">
        <f t="shared" si="3"/>
        <v>0</v>
      </c>
      <c r="N21" s="205"/>
      <c r="O21" s="189"/>
      <c r="P21" s="188"/>
      <c r="Q21" s="170"/>
      <c r="R21" s="113">
        <f t="shared" si="4"/>
        <v>0</v>
      </c>
      <c r="S21" s="112">
        <f t="shared" si="5"/>
        <v>0</v>
      </c>
      <c r="T21" s="205"/>
      <c r="U21" s="189"/>
    </row>
    <row r="22" spans="1:21" s="114" customFormat="1" x14ac:dyDescent="0.25">
      <c r="A22" s="110" t="s">
        <v>226</v>
      </c>
      <c r="B22" s="111" t="s">
        <v>227</v>
      </c>
      <c r="C22" s="177" t="s">
        <v>217</v>
      </c>
      <c r="D22" s="204">
        <v>4130.5</v>
      </c>
      <c r="E22" s="171">
        <v>4094.6</v>
      </c>
      <c r="F22" s="113">
        <f t="shared" si="0"/>
        <v>35.9</v>
      </c>
      <c r="G22" s="112">
        <f t="shared" si="1"/>
        <v>0</v>
      </c>
      <c r="H22" s="171"/>
      <c r="I22" s="190"/>
      <c r="J22" s="204"/>
      <c r="K22" s="171"/>
      <c r="L22" s="113">
        <f t="shared" si="2"/>
        <v>0</v>
      </c>
      <c r="M22" s="112">
        <f t="shared" si="3"/>
        <v>0</v>
      </c>
      <c r="N22" s="171"/>
      <c r="O22" s="190"/>
      <c r="P22" s="204"/>
      <c r="Q22" s="171"/>
      <c r="R22" s="113">
        <f t="shared" si="4"/>
        <v>0</v>
      </c>
      <c r="S22" s="112">
        <f t="shared" si="5"/>
        <v>0</v>
      </c>
      <c r="T22" s="171"/>
      <c r="U22" s="190"/>
    </row>
    <row r="23" spans="1:21" s="114" customFormat="1" x14ac:dyDescent="0.25">
      <c r="A23" s="110" t="s">
        <v>228</v>
      </c>
      <c r="B23" s="111" t="s">
        <v>229</v>
      </c>
      <c r="C23" s="177" t="s">
        <v>217</v>
      </c>
      <c r="D23" s="184">
        <f>D25+D41+D59+D65+D73</f>
        <v>2306.3000000000002</v>
      </c>
      <c r="E23" s="112">
        <f>E25+E41+E59+E65+E73</f>
        <v>1910.8</v>
      </c>
      <c r="F23" s="113">
        <f t="shared" si="0"/>
        <v>395.5</v>
      </c>
      <c r="G23" s="112">
        <f t="shared" si="1"/>
        <v>0</v>
      </c>
      <c r="H23" s="112">
        <f>H25+H41+H59+H65+H73</f>
        <v>0</v>
      </c>
      <c r="I23" s="185">
        <f>I25+I41+I59+I65+I73</f>
        <v>0</v>
      </c>
      <c r="J23" s="184">
        <f>J25+J41+J59+J65+J73</f>
        <v>0</v>
      </c>
      <c r="K23" s="112">
        <f>K25+K41+K59+K65+K73</f>
        <v>0</v>
      </c>
      <c r="L23" s="113">
        <f t="shared" si="2"/>
        <v>0</v>
      </c>
      <c r="M23" s="112">
        <f t="shared" si="3"/>
        <v>0</v>
      </c>
      <c r="N23" s="112">
        <f>N25+N41+N59+N65+N73</f>
        <v>0</v>
      </c>
      <c r="O23" s="185">
        <f>O25+O41+O59+O65+O73</f>
        <v>0</v>
      </c>
      <c r="P23" s="184">
        <f>P25+P41+P59+P65+P73</f>
        <v>0</v>
      </c>
      <c r="Q23" s="112">
        <f>Q25+Q41+Q59+Q65+Q73</f>
        <v>0</v>
      </c>
      <c r="R23" s="113">
        <f t="shared" si="4"/>
        <v>0</v>
      </c>
      <c r="S23" s="112">
        <f t="shared" si="5"/>
        <v>0</v>
      </c>
      <c r="T23" s="112">
        <f>T25+T41+T59+T65+T73</f>
        <v>0</v>
      </c>
      <c r="U23" s="185">
        <f>U25+U41+U59+U65+U73</f>
        <v>0</v>
      </c>
    </row>
    <row r="24" spans="1:21" x14ac:dyDescent="0.25">
      <c r="A24" s="115"/>
      <c r="B24" s="119" t="s">
        <v>230</v>
      </c>
      <c r="C24" s="178"/>
      <c r="D24" s="191"/>
      <c r="E24" s="113"/>
      <c r="F24" s="113"/>
      <c r="G24" s="112"/>
      <c r="H24" s="117"/>
      <c r="I24" s="187"/>
      <c r="J24" s="191"/>
      <c r="K24" s="113"/>
      <c r="L24" s="113"/>
      <c r="M24" s="112"/>
      <c r="N24" s="117"/>
      <c r="O24" s="187"/>
      <c r="P24" s="191"/>
      <c r="Q24" s="113"/>
      <c r="R24" s="113"/>
      <c r="S24" s="112"/>
      <c r="T24" s="117"/>
      <c r="U24" s="187"/>
    </row>
    <row r="25" spans="1:21" ht="31.5" x14ac:dyDescent="0.25">
      <c r="A25" s="110" t="s">
        <v>231</v>
      </c>
      <c r="B25" s="111" t="s">
        <v>113</v>
      </c>
      <c r="C25" s="177" t="s">
        <v>217</v>
      </c>
      <c r="D25" s="184">
        <f>D27+D28+D29+D30+D31+D32+D33+D34+D35+D36+D40</f>
        <v>512</v>
      </c>
      <c r="E25" s="112">
        <f>E27+E28+E29+E30+E31+E32+E33+E34+E35+E36+E40</f>
        <v>512</v>
      </c>
      <c r="F25" s="113">
        <f>D25-E25</f>
        <v>0</v>
      </c>
      <c r="G25" s="112">
        <f>H25+I25</f>
        <v>0</v>
      </c>
      <c r="H25" s="112">
        <f>H27+H28+H29+H30+H31+H32+H33+H34+H35+H36+H40</f>
        <v>0</v>
      </c>
      <c r="I25" s="185">
        <f>I27+I28+I29+I30+I31+I32+I33+I34+I35+I36+I40</f>
        <v>0</v>
      </c>
      <c r="J25" s="184">
        <f>J27+J28+J29+J30+J31+J32+J33+J34+J35+J36+J40</f>
        <v>0</v>
      </c>
      <c r="K25" s="112">
        <f>K27+K28+K29+K30+K31+K32+K33+K34+K35+K36+K40</f>
        <v>0</v>
      </c>
      <c r="L25" s="113">
        <f>J25-K25</f>
        <v>0</v>
      </c>
      <c r="M25" s="112">
        <f>N25+O25</f>
        <v>0</v>
      </c>
      <c r="N25" s="112">
        <f>N27+N28+N29+N30+N31+N32+N33+N34+N35+N36+N40</f>
        <v>0</v>
      </c>
      <c r="O25" s="185">
        <f>O27+O28+O29+O30+O31+O32+O33+O34+O35+O36+O40</f>
        <v>0</v>
      </c>
      <c r="P25" s="184">
        <f>P27+P28+P29+P30+P31+P32+P33+P34+P35+P36+P40</f>
        <v>0</v>
      </c>
      <c r="Q25" s="112">
        <f>Q27+Q28+Q29+Q30+Q31+Q32+Q33+Q34+Q35+Q36+Q40</f>
        <v>0</v>
      </c>
      <c r="R25" s="113">
        <f>P25-Q25</f>
        <v>0</v>
      </c>
      <c r="S25" s="112">
        <f>T25+U25</f>
        <v>0</v>
      </c>
      <c r="T25" s="112">
        <f>T27+T28+T29+T30+T31+T32+T33+T34+T35+T36+T40</f>
        <v>0</v>
      </c>
      <c r="U25" s="185">
        <f>U27+U28+U29+U30+U31+U32+U33+U34+U35+U36+U40</f>
        <v>0</v>
      </c>
    </row>
    <row r="26" spans="1:21" x14ac:dyDescent="0.25">
      <c r="A26" s="115"/>
      <c r="B26" s="116" t="s">
        <v>218</v>
      </c>
      <c r="C26" s="178"/>
      <c r="D26" s="191"/>
      <c r="E26" s="113"/>
      <c r="F26" s="113"/>
      <c r="G26" s="112"/>
      <c r="H26" s="117"/>
      <c r="I26" s="187"/>
      <c r="J26" s="191"/>
      <c r="K26" s="113"/>
      <c r="L26" s="113"/>
      <c r="M26" s="112"/>
      <c r="N26" s="117"/>
      <c r="O26" s="187"/>
      <c r="P26" s="191"/>
      <c r="Q26" s="113"/>
      <c r="R26" s="113"/>
      <c r="S26" s="112"/>
      <c r="T26" s="117"/>
      <c r="U26" s="187"/>
    </row>
    <row r="27" spans="1:21" ht="25.5" x14ac:dyDescent="0.25">
      <c r="A27" s="115"/>
      <c r="B27" s="118" t="s">
        <v>232</v>
      </c>
      <c r="C27" s="178" t="s">
        <v>217</v>
      </c>
      <c r="D27" s="188">
        <v>192.2</v>
      </c>
      <c r="E27" s="170">
        <v>192.2</v>
      </c>
      <c r="F27" s="113">
        <f t="shared" ref="F27:F65" si="6">D27-E27</f>
        <v>0</v>
      </c>
      <c r="G27" s="112">
        <f t="shared" ref="G27:G65" si="7">H27+I27</f>
        <v>0</v>
      </c>
      <c r="H27" s="205"/>
      <c r="I27" s="189"/>
      <c r="J27" s="188"/>
      <c r="K27" s="170"/>
      <c r="L27" s="113">
        <f t="shared" ref="L27:L65" si="8">J27-K27</f>
        <v>0</v>
      </c>
      <c r="M27" s="112">
        <f t="shared" ref="M27:M65" si="9">N27+O27</f>
        <v>0</v>
      </c>
      <c r="N27" s="205"/>
      <c r="O27" s="189"/>
      <c r="P27" s="188"/>
      <c r="Q27" s="170"/>
      <c r="R27" s="113">
        <f t="shared" ref="R27:R65" si="10">P27-Q27</f>
        <v>0</v>
      </c>
      <c r="S27" s="112">
        <f t="shared" ref="S27:S65" si="11">T27+U27</f>
        <v>0</v>
      </c>
      <c r="T27" s="205"/>
      <c r="U27" s="189"/>
    </row>
    <row r="28" spans="1:21" ht="38.25" x14ac:dyDescent="0.25">
      <c r="A28" s="115"/>
      <c r="B28" s="120" t="s">
        <v>233</v>
      </c>
      <c r="C28" s="178" t="s">
        <v>217</v>
      </c>
      <c r="D28" s="188">
        <v>1</v>
      </c>
      <c r="E28" s="170">
        <v>1</v>
      </c>
      <c r="F28" s="113">
        <f t="shared" si="6"/>
        <v>0</v>
      </c>
      <c r="G28" s="112">
        <f t="shared" si="7"/>
        <v>0</v>
      </c>
      <c r="H28" s="205"/>
      <c r="I28" s="189"/>
      <c r="J28" s="188"/>
      <c r="K28" s="170"/>
      <c r="L28" s="113">
        <f t="shared" si="8"/>
        <v>0</v>
      </c>
      <c r="M28" s="112">
        <f t="shared" si="9"/>
        <v>0</v>
      </c>
      <c r="N28" s="205"/>
      <c r="O28" s="189"/>
      <c r="P28" s="188"/>
      <c r="Q28" s="170"/>
      <c r="R28" s="113">
        <f t="shared" si="10"/>
        <v>0</v>
      </c>
      <c r="S28" s="112">
        <f t="shared" si="11"/>
        <v>0</v>
      </c>
      <c r="T28" s="205"/>
      <c r="U28" s="189"/>
    </row>
    <row r="29" spans="1:21" ht="25.5" x14ac:dyDescent="0.25">
      <c r="A29" s="115"/>
      <c r="B29" s="120" t="s">
        <v>234</v>
      </c>
      <c r="C29" s="178" t="s">
        <v>217</v>
      </c>
      <c r="D29" s="188">
        <v>10</v>
      </c>
      <c r="E29" s="170">
        <v>10</v>
      </c>
      <c r="F29" s="113">
        <f t="shared" si="6"/>
        <v>0</v>
      </c>
      <c r="G29" s="112">
        <f t="shared" si="7"/>
        <v>0</v>
      </c>
      <c r="H29" s="205"/>
      <c r="I29" s="189"/>
      <c r="J29" s="188"/>
      <c r="K29" s="170"/>
      <c r="L29" s="113">
        <f t="shared" si="8"/>
        <v>0</v>
      </c>
      <c r="M29" s="112">
        <f t="shared" si="9"/>
        <v>0</v>
      </c>
      <c r="N29" s="205"/>
      <c r="O29" s="189"/>
      <c r="P29" s="188"/>
      <c r="Q29" s="170"/>
      <c r="R29" s="113">
        <f t="shared" si="10"/>
        <v>0</v>
      </c>
      <c r="S29" s="112">
        <f t="shared" si="11"/>
        <v>0</v>
      </c>
      <c r="T29" s="205"/>
      <c r="U29" s="189"/>
    </row>
    <row r="30" spans="1:21" ht="25.5" x14ac:dyDescent="0.25">
      <c r="A30" s="115"/>
      <c r="B30" s="120" t="s">
        <v>235</v>
      </c>
      <c r="C30" s="178" t="s">
        <v>217</v>
      </c>
      <c r="D30" s="188">
        <v>31.5</v>
      </c>
      <c r="E30" s="170">
        <v>31.5</v>
      </c>
      <c r="F30" s="113">
        <f t="shared" si="6"/>
        <v>0</v>
      </c>
      <c r="G30" s="112">
        <f t="shared" si="7"/>
        <v>0</v>
      </c>
      <c r="H30" s="205"/>
      <c r="I30" s="189"/>
      <c r="J30" s="188"/>
      <c r="K30" s="170"/>
      <c r="L30" s="113">
        <f t="shared" si="8"/>
        <v>0</v>
      </c>
      <c r="M30" s="112">
        <f t="shared" si="9"/>
        <v>0</v>
      </c>
      <c r="N30" s="205"/>
      <c r="O30" s="189"/>
      <c r="P30" s="188"/>
      <c r="Q30" s="170"/>
      <c r="R30" s="113">
        <f t="shared" si="10"/>
        <v>0</v>
      </c>
      <c r="S30" s="112">
        <f t="shared" si="11"/>
        <v>0</v>
      </c>
      <c r="T30" s="205"/>
      <c r="U30" s="189"/>
    </row>
    <row r="31" spans="1:21" x14ac:dyDescent="0.25">
      <c r="A31" s="115"/>
      <c r="B31" s="120" t="s">
        <v>236</v>
      </c>
      <c r="C31" s="178" t="s">
        <v>217</v>
      </c>
      <c r="D31" s="188">
        <v>147.5</v>
      </c>
      <c r="E31" s="170">
        <v>147.5</v>
      </c>
      <c r="F31" s="113">
        <f t="shared" si="6"/>
        <v>0</v>
      </c>
      <c r="G31" s="112">
        <f t="shared" si="7"/>
        <v>0</v>
      </c>
      <c r="H31" s="205"/>
      <c r="I31" s="189"/>
      <c r="J31" s="188"/>
      <c r="K31" s="170"/>
      <c r="L31" s="113">
        <f t="shared" si="8"/>
        <v>0</v>
      </c>
      <c r="M31" s="112">
        <f t="shared" si="9"/>
        <v>0</v>
      </c>
      <c r="N31" s="205"/>
      <c r="O31" s="189"/>
      <c r="P31" s="188"/>
      <c r="Q31" s="170"/>
      <c r="R31" s="113">
        <f t="shared" si="10"/>
        <v>0</v>
      </c>
      <c r="S31" s="112">
        <f t="shared" si="11"/>
        <v>0</v>
      </c>
      <c r="T31" s="205"/>
      <c r="U31" s="189"/>
    </row>
    <row r="32" spans="1:21" x14ac:dyDescent="0.25">
      <c r="A32" s="115"/>
      <c r="B32" s="120" t="s">
        <v>237</v>
      </c>
      <c r="C32" s="178" t="s">
        <v>217</v>
      </c>
      <c r="D32" s="188">
        <v>49.8</v>
      </c>
      <c r="E32" s="170">
        <v>49.8</v>
      </c>
      <c r="F32" s="113">
        <f t="shared" si="6"/>
        <v>0</v>
      </c>
      <c r="G32" s="112">
        <f t="shared" si="7"/>
        <v>0</v>
      </c>
      <c r="H32" s="205"/>
      <c r="I32" s="189"/>
      <c r="J32" s="188"/>
      <c r="K32" s="170"/>
      <c r="L32" s="113">
        <f t="shared" si="8"/>
        <v>0</v>
      </c>
      <c r="M32" s="112">
        <f t="shared" si="9"/>
        <v>0</v>
      </c>
      <c r="N32" s="205"/>
      <c r="O32" s="189"/>
      <c r="P32" s="188"/>
      <c r="Q32" s="170"/>
      <c r="R32" s="113">
        <f t="shared" si="10"/>
        <v>0</v>
      </c>
      <c r="S32" s="112">
        <f t="shared" si="11"/>
        <v>0</v>
      </c>
      <c r="T32" s="205"/>
      <c r="U32" s="189"/>
    </row>
    <row r="33" spans="1:21" ht="38.25" x14ac:dyDescent="0.25">
      <c r="A33" s="115"/>
      <c r="B33" s="120" t="s">
        <v>238</v>
      </c>
      <c r="C33" s="178" t="s">
        <v>217</v>
      </c>
      <c r="D33" s="188">
        <v>31</v>
      </c>
      <c r="E33" s="170">
        <v>31</v>
      </c>
      <c r="F33" s="113">
        <f t="shared" si="6"/>
        <v>0</v>
      </c>
      <c r="G33" s="112">
        <f t="shared" si="7"/>
        <v>0</v>
      </c>
      <c r="H33" s="205"/>
      <c r="I33" s="189"/>
      <c r="J33" s="188"/>
      <c r="K33" s="170"/>
      <c r="L33" s="113">
        <f t="shared" si="8"/>
        <v>0</v>
      </c>
      <c r="M33" s="112">
        <f t="shared" si="9"/>
        <v>0</v>
      </c>
      <c r="N33" s="205"/>
      <c r="O33" s="189"/>
      <c r="P33" s="188"/>
      <c r="Q33" s="170"/>
      <c r="R33" s="113">
        <f t="shared" si="10"/>
        <v>0</v>
      </c>
      <c r="S33" s="112">
        <f t="shared" si="11"/>
        <v>0</v>
      </c>
      <c r="T33" s="205"/>
      <c r="U33" s="189"/>
    </row>
    <row r="34" spans="1:21" ht="25.5" x14ac:dyDescent="0.25">
      <c r="A34" s="115"/>
      <c r="B34" s="120" t="s">
        <v>239</v>
      </c>
      <c r="C34" s="178" t="s">
        <v>217</v>
      </c>
      <c r="D34" s="188"/>
      <c r="E34" s="170"/>
      <c r="F34" s="113">
        <f t="shared" si="6"/>
        <v>0</v>
      </c>
      <c r="G34" s="112">
        <f t="shared" si="7"/>
        <v>0</v>
      </c>
      <c r="H34" s="205"/>
      <c r="I34" s="189"/>
      <c r="J34" s="188"/>
      <c r="K34" s="170"/>
      <c r="L34" s="113">
        <f t="shared" si="8"/>
        <v>0</v>
      </c>
      <c r="M34" s="112">
        <f t="shared" si="9"/>
        <v>0</v>
      </c>
      <c r="N34" s="205"/>
      <c r="O34" s="189"/>
      <c r="P34" s="188"/>
      <c r="Q34" s="170"/>
      <c r="R34" s="113">
        <f t="shared" si="10"/>
        <v>0</v>
      </c>
      <c r="S34" s="112">
        <f t="shared" si="11"/>
        <v>0</v>
      </c>
      <c r="T34" s="205"/>
      <c r="U34" s="189"/>
    </row>
    <row r="35" spans="1:21" ht="38.25" x14ac:dyDescent="0.25">
      <c r="A35" s="115"/>
      <c r="B35" s="120" t="s">
        <v>240</v>
      </c>
      <c r="C35" s="178" t="s">
        <v>217</v>
      </c>
      <c r="D35" s="188"/>
      <c r="E35" s="170"/>
      <c r="F35" s="113">
        <f t="shared" si="6"/>
        <v>0</v>
      </c>
      <c r="G35" s="112">
        <f t="shared" si="7"/>
        <v>0</v>
      </c>
      <c r="H35" s="205"/>
      <c r="I35" s="189"/>
      <c r="J35" s="188"/>
      <c r="K35" s="170"/>
      <c r="L35" s="113">
        <f t="shared" si="8"/>
        <v>0</v>
      </c>
      <c r="M35" s="112">
        <f t="shared" si="9"/>
        <v>0</v>
      </c>
      <c r="N35" s="205"/>
      <c r="O35" s="189"/>
      <c r="P35" s="188"/>
      <c r="Q35" s="170"/>
      <c r="R35" s="113">
        <f t="shared" si="10"/>
        <v>0</v>
      </c>
      <c r="S35" s="112">
        <f t="shared" si="11"/>
        <v>0</v>
      </c>
      <c r="T35" s="205"/>
      <c r="U35" s="189"/>
    </row>
    <row r="36" spans="1:21" ht="25.5" x14ac:dyDescent="0.25">
      <c r="A36" s="115"/>
      <c r="B36" s="120" t="s">
        <v>241</v>
      </c>
      <c r="C36" s="178" t="s">
        <v>217</v>
      </c>
      <c r="D36" s="188"/>
      <c r="E36" s="170"/>
      <c r="F36" s="113">
        <f t="shared" si="6"/>
        <v>0</v>
      </c>
      <c r="G36" s="112">
        <f t="shared" si="7"/>
        <v>0</v>
      </c>
      <c r="H36" s="205"/>
      <c r="I36" s="189"/>
      <c r="J36" s="188"/>
      <c r="K36" s="170"/>
      <c r="L36" s="113">
        <f t="shared" si="8"/>
        <v>0</v>
      </c>
      <c r="M36" s="112">
        <f t="shared" si="9"/>
        <v>0</v>
      </c>
      <c r="N36" s="205"/>
      <c r="O36" s="189"/>
      <c r="P36" s="188"/>
      <c r="Q36" s="170"/>
      <c r="R36" s="113">
        <f t="shared" si="10"/>
        <v>0</v>
      </c>
      <c r="S36" s="112">
        <f t="shared" si="11"/>
        <v>0</v>
      </c>
      <c r="T36" s="205"/>
      <c r="U36" s="189"/>
    </row>
    <row r="37" spans="1:21" s="123" customFormat="1" x14ac:dyDescent="0.25">
      <c r="A37" s="121"/>
      <c r="B37" s="122" t="s">
        <v>242</v>
      </c>
      <c r="C37" s="179" t="s">
        <v>80</v>
      </c>
      <c r="D37" s="188"/>
      <c r="E37" s="170"/>
      <c r="F37" s="113">
        <f t="shared" si="6"/>
        <v>0</v>
      </c>
      <c r="G37" s="112">
        <f t="shared" si="7"/>
        <v>0</v>
      </c>
      <c r="H37" s="205"/>
      <c r="I37" s="189"/>
      <c r="J37" s="188"/>
      <c r="K37" s="170"/>
      <c r="L37" s="113">
        <f t="shared" si="8"/>
        <v>0</v>
      </c>
      <c r="M37" s="112">
        <f t="shared" si="9"/>
        <v>0</v>
      </c>
      <c r="N37" s="205"/>
      <c r="O37" s="189"/>
      <c r="P37" s="188"/>
      <c r="Q37" s="170"/>
      <c r="R37" s="113">
        <f t="shared" si="10"/>
        <v>0</v>
      </c>
      <c r="S37" s="112">
        <f t="shared" si="11"/>
        <v>0</v>
      </c>
      <c r="T37" s="205"/>
      <c r="U37" s="189"/>
    </row>
    <row r="38" spans="1:21" s="123" customFormat="1" x14ac:dyDescent="0.25">
      <c r="A38" s="121"/>
      <c r="B38" s="122" t="s">
        <v>243</v>
      </c>
      <c r="C38" s="179" t="s">
        <v>80</v>
      </c>
      <c r="D38" s="188"/>
      <c r="E38" s="170"/>
      <c r="F38" s="113">
        <f t="shared" si="6"/>
        <v>0</v>
      </c>
      <c r="G38" s="112">
        <f t="shared" si="7"/>
        <v>0</v>
      </c>
      <c r="H38" s="205"/>
      <c r="I38" s="189"/>
      <c r="J38" s="188"/>
      <c r="K38" s="170"/>
      <c r="L38" s="113">
        <f t="shared" si="8"/>
        <v>0</v>
      </c>
      <c r="M38" s="112">
        <f t="shared" si="9"/>
        <v>0</v>
      </c>
      <c r="N38" s="205"/>
      <c r="O38" s="189"/>
      <c r="P38" s="188"/>
      <c r="Q38" s="170"/>
      <c r="R38" s="113">
        <f t="shared" si="10"/>
        <v>0</v>
      </c>
      <c r="S38" s="112">
        <f t="shared" si="11"/>
        <v>0</v>
      </c>
      <c r="T38" s="205"/>
      <c r="U38" s="189"/>
    </row>
    <row r="39" spans="1:21" x14ac:dyDescent="0.25">
      <c r="A39" s="124"/>
      <c r="B39" s="125" t="s">
        <v>244</v>
      </c>
      <c r="C39" s="178"/>
      <c r="D39" s="188"/>
      <c r="E39" s="170"/>
      <c r="F39" s="113">
        <f t="shared" si="6"/>
        <v>0</v>
      </c>
      <c r="G39" s="112">
        <f t="shared" si="7"/>
        <v>0</v>
      </c>
      <c r="H39" s="205"/>
      <c r="I39" s="189"/>
      <c r="J39" s="188"/>
      <c r="K39" s="170"/>
      <c r="L39" s="113">
        <f t="shared" si="8"/>
        <v>0</v>
      </c>
      <c r="M39" s="112">
        <f t="shared" si="9"/>
        <v>0</v>
      </c>
      <c r="N39" s="205"/>
      <c r="O39" s="189"/>
      <c r="P39" s="188"/>
      <c r="Q39" s="170"/>
      <c r="R39" s="113">
        <f t="shared" si="10"/>
        <v>0</v>
      </c>
      <c r="S39" s="112">
        <f t="shared" si="11"/>
        <v>0</v>
      </c>
      <c r="T39" s="205"/>
      <c r="U39" s="189"/>
    </row>
    <row r="40" spans="1:21" x14ac:dyDescent="0.25">
      <c r="A40" s="115"/>
      <c r="B40" s="120" t="s">
        <v>245</v>
      </c>
      <c r="C40" s="178"/>
      <c r="D40" s="188">
        <v>49</v>
      </c>
      <c r="E40" s="170">
        <v>49</v>
      </c>
      <c r="F40" s="113">
        <f t="shared" si="6"/>
        <v>0</v>
      </c>
      <c r="G40" s="112">
        <f t="shared" si="7"/>
        <v>0</v>
      </c>
      <c r="H40" s="205"/>
      <c r="I40" s="189"/>
      <c r="J40" s="188"/>
      <c r="K40" s="170"/>
      <c r="L40" s="113">
        <f t="shared" si="8"/>
        <v>0</v>
      </c>
      <c r="M40" s="112">
        <f t="shared" si="9"/>
        <v>0</v>
      </c>
      <c r="N40" s="205"/>
      <c r="O40" s="189"/>
      <c r="P40" s="188"/>
      <c r="Q40" s="170"/>
      <c r="R40" s="113">
        <f t="shared" si="10"/>
        <v>0</v>
      </c>
      <c r="S40" s="112">
        <f t="shared" si="11"/>
        <v>0</v>
      </c>
      <c r="T40" s="205"/>
      <c r="U40" s="189"/>
    </row>
    <row r="41" spans="1:21" s="126" customFormat="1" x14ac:dyDescent="0.25">
      <c r="A41" s="110" t="s">
        <v>246</v>
      </c>
      <c r="B41" s="111" t="s">
        <v>247</v>
      </c>
      <c r="C41" s="177" t="s">
        <v>217</v>
      </c>
      <c r="D41" s="184">
        <f>D42+D43+D44+D45+D46+D49+D50+D51+D52+D53+D54+D55+D57+D58+D56</f>
        <v>472.1</v>
      </c>
      <c r="E41" s="184">
        <f>E42+E43+E44+E45+E46+E49+E50+E51+E52+E53+E54+E55+E57+E58+E56</f>
        <v>320</v>
      </c>
      <c r="F41" s="113">
        <f t="shared" si="6"/>
        <v>152.1</v>
      </c>
      <c r="G41" s="112">
        <f t="shared" si="7"/>
        <v>0</v>
      </c>
      <c r="H41" s="112">
        <f>H42+H43+H44+H45+H46+H48+H49+H50+H51+H52+H53+H54+H55+H57+H58+H56</f>
        <v>0</v>
      </c>
      <c r="I41" s="185">
        <f>I42+I43+I44+I45+I46+I48+I49+I50+I51+I52+I53+I54+I55+I57+I58+I56</f>
        <v>0</v>
      </c>
      <c r="J41" s="184">
        <f>J42+J43+J44+J45+J46+J48+J49+J50+J51+J52+J53+J54+J55+J57+J58+J56</f>
        <v>0</v>
      </c>
      <c r="K41" s="112">
        <f>K42+K43+K44+K45+K46+K48+K49+K50+K51+K52+K53+K54+K55+K57+K58+K56</f>
        <v>0</v>
      </c>
      <c r="L41" s="113">
        <f t="shared" si="8"/>
        <v>0</v>
      </c>
      <c r="M41" s="112">
        <f t="shared" si="9"/>
        <v>0</v>
      </c>
      <c r="N41" s="112">
        <f>N42+N43+N44+N45+N46+N48+N49+N50+N51+N52+N53+N54+N55+N57+N58+N56</f>
        <v>0</v>
      </c>
      <c r="O41" s="185">
        <f>O42+O43+O44+O45+O46+O48+O49+O50+O51+O52+O53+O54+O55+O57+O58+O56</f>
        <v>0</v>
      </c>
      <c r="P41" s="184">
        <f>P42+P43+P44+P45+P46+P48+P49+P50+P51+P52+P53+P54+P55+P57+P58+P56</f>
        <v>0</v>
      </c>
      <c r="Q41" s="112">
        <f>Q42+Q43+Q44+Q45+Q46+Q48+Q49+Q50+Q51+Q52+Q53+Q54+Q55+Q57+Q58+Q56</f>
        <v>0</v>
      </c>
      <c r="R41" s="113">
        <f t="shared" si="10"/>
        <v>0</v>
      </c>
      <c r="S41" s="112">
        <f t="shared" si="11"/>
        <v>0</v>
      </c>
      <c r="T41" s="112">
        <f>T42+T43+T44+T45+T46+T48+T49+T50+T51+T52+T53+T54+T55+T57+T58+T56</f>
        <v>0</v>
      </c>
      <c r="U41" s="185">
        <f>U42+U43+U44+U45+U46+U48+U49+U50+U51+U52+U53+U54+U55+U57+U58+U56</f>
        <v>0</v>
      </c>
    </row>
    <row r="42" spans="1:21" x14ac:dyDescent="0.25">
      <c r="A42" s="115"/>
      <c r="B42" s="120" t="s">
        <v>248</v>
      </c>
      <c r="C42" s="178" t="s">
        <v>217</v>
      </c>
      <c r="D42" s="188">
        <v>10</v>
      </c>
      <c r="E42" s="170"/>
      <c r="F42" s="113">
        <f t="shared" si="6"/>
        <v>10</v>
      </c>
      <c r="G42" s="112">
        <f t="shared" si="7"/>
        <v>0</v>
      </c>
      <c r="H42" s="205"/>
      <c r="I42" s="189"/>
      <c r="J42" s="188"/>
      <c r="K42" s="170"/>
      <c r="L42" s="113">
        <f t="shared" si="8"/>
        <v>0</v>
      </c>
      <c r="M42" s="112">
        <f t="shared" si="9"/>
        <v>0</v>
      </c>
      <c r="N42" s="205"/>
      <c r="O42" s="189"/>
      <c r="P42" s="188"/>
      <c r="Q42" s="170"/>
      <c r="R42" s="113">
        <f t="shared" si="10"/>
        <v>0</v>
      </c>
      <c r="S42" s="112">
        <f t="shared" si="11"/>
        <v>0</v>
      </c>
      <c r="T42" s="205"/>
      <c r="U42" s="189"/>
    </row>
    <row r="43" spans="1:21" ht="51" x14ac:dyDescent="0.25">
      <c r="A43" s="115"/>
      <c r="B43" s="120" t="s">
        <v>249</v>
      </c>
      <c r="C43" s="178" t="s">
        <v>217</v>
      </c>
      <c r="D43" s="188"/>
      <c r="E43" s="170"/>
      <c r="F43" s="113">
        <f t="shared" si="6"/>
        <v>0</v>
      </c>
      <c r="G43" s="112">
        <f t="shared" si="7"/>
        <v>0</v>
      </c>
      <c r="H43" s="205"/>
      <c r="I43" s="189"/>
      <c r="J43" s="188"/>
      <c r="K43" s="170"/>
      <c r="L43" s="113">
        <f t="shared" si="8"/>
        <v>0</v>
      </c>
      <c r="M43" s="112">
        <f t="shared" si="9"/>
        <v>0</v>
      </c>
      <c r="N43" s="205"/>
      <c r="O43" s="189"/>
      <c r="P43" s="188"/>
      <c r="Q43" s="170"/>
      <c r="R43" s="113">
        <f t="shared" si="10"/>
        <v>0</v>
      </c>
      <c r="S43" s="112">
        <f t="shared" si="11"/>
        <v>0</v>
      </c>
      <c r="T43" s="205"/>
      <c r="U43" s="189"/>
    </row>
    <row r="44" spans="1:21" x14ac:dyDescent="0.25">
      <c r="A44" s="115"/>
      <c r="B44" s="120" t="s">
        <v>250</v>
      </c>
      <c r="C44" s="178" t="s">
        <v>217</v>
      </c>
      <c r="D44" s="188">
        <v>100</v>
      </c>
      <c r="E44" s="170">
        <v>100</v>
      </c>
      <c r="F44" s="113">
        <f t="shared" si="6"/>
        <v>0</v>
      </c>
      <c r="G44" s="112">
        <f t="shared" si="7"/>
        <v>0</v>
      </c>
      <c r="H44" s="205"/>
      <c r="I44" s="189"/>
      <c r="J44" s="188"/>
      <c r="K44" s="170"/>
      <c r="L44" s="113">
        <f t="shared" si="8"/>
        <v>0</v>
      </c>
      <c r="M44" s="112">
        <f t="shared" si="9"/>
        <v>0</v>
      </c>
      <c r="N44" s="205"/>
      <c r="O44" s="189"/>
      <c r="P44" s="188"/>
      <c r="Q44" s="170"/>
      <c r="R44" s="113">
        <f t="shared" si="10"/>
        <v>0</v>
      </c>
      <c r="S44" s="112">
        <f t="shared" si="11"/>
        <v>0</v>
      </c>
      <c r="T44" s="205"/>
      <c r="U44" s="189"/>
    </row>
    <row r="45" spans="1:21" ht="38.25" x14ac:dyDescent="0.25">
      <c r="A45" s="115"/>
      <c r="B45" s="120" t="s">
        <v>251</v>
      </c>
      <c r="C45" s="178" t="s">
        <v>217</v>
      </c>
      <c r="D45" s="188"/>
      <c r="E45" s="170"/>
      <c r="F45" s="113">
        <f t="shared" si="6"/>
        <v>0</v>
      </c>
      <c r="G45" s="112">
        <f t="shared" si="7"/>
        <v>0</v>
      </c>
      <c r="H45" s="205"/>
      <c r="I45" s="189"/>
      <c r="J45" s="188"/>
      <c r="K45" s="170"/>
      <c r="L45" s="113">
        <f t="shared" si="8"/>
        <v>0</v>
      </c>
      <c r="M45" s="112">
        <f t="shared" si="9"/>
        <v>0</v>
      </c>
      <c r="N45" s="205"/>
      <c r="O45" s="189"/>
      <c r="P45" s="188"/>
      <c r="Q45" s="170"/>
      <c r="R45" s="113">
        <f t="shared" si="10"/>
        <v>0</v>
      </c>
      <c r="S45" s="112">
        <f t="shared" si="11"/>
        <v>0</v>
      </c>
      <c r="T45" s="205"/>
      <c r="U45" s="189"/>
    </row>
    <row r="46" spans="1:21" x14ac:dyDescent="0.25">
      <c r="A46" s="115"/>
      <c r="B46" s="120" t="s">
        <v>252</v>
      </c>
      <c r="C46" s="178" t="s">
        <v>217</v>
      </c>
      <c r="D46" s="188"/>
      <c r="E46" s="170"/>
      <c r="F46" s="113">
        <f t="shared" si="6"/>
        <v>0</v>
      </c>
      <c r="G46" s="112">
        <f t="shared" si="7"/>
        <v>0</v>
      </c>
      <c r="H46" s="205"/>
      <c r="I46" s="189"/>
      <c r="J46" s="188"/>
      <c r="K46" s="170"/>
      <c r="L46" s="113">
        <f t="shared" si="8"/>
        <v>0</v>
      </c>
      <c r="M46" s="112">
        <f t="shared" si="9"/>
        <v>0</v>
      </c>
      <c r="N46" s="205"/>
      <c r="O46" s="189"/>
      <c r="P46" s="188"/>
      <c r="Q46" s="170"/>
      <c r="R46" s="113">
        <f t="shared" si="10"/>
        <v>0</v>
      </c>
      <c r="S46" s="112">
        <f t="shared" si="11"/>
        <v>0</v>
      </c>
      <c r="T46" s="205"/>
      <c r="U46" s="189"/>
    </row>
    <row r="47" spans="1:21" ht="25.5" x14ac:dyDescent="0.25">
      <c r="A47" s="115"/>
      <c r="B47" s="122" t="s">
        <v>253</v>
      </c>
      <c r="C47" s="178" t="s">
        <v>330</v>
      </c>
      <c r="D47" s="188">
        <v>1536.8</v>
      </c>
      <c r="E47" s="170">
        <v>1536.8</v>
      </c>
      <c r="F47" s="113">
        <f t="shared" si="6"/>
        <v>0</v>
      </c>
      <c r="G47" s="112">
        <f t="shared" si="7"/>
        <v>0</v>
      </c>
      <c r="H47" s="205"/>
      <c r="I47" s="189"/>
      <c r="J47" s="188"/>
      <c r="K47" s="170"/>
      <c r="L47" s="113">
        <f t="shared" si="8"/>
        <v>0</v>
      </c>
      <c r="M47" s="112">
        <f t="shared" si="9"/>
        <v>0</v>
      </c>
      <c r="N47" s="205"/>
      <c r="O47" s="189"/>
      <c r="P47" s="188"/>
      <c r="Q47" s="170"/>
      <c r="R47" s="113">
        <f t="shared" si="10"/>
        <v>0</v>
      </c>
      <c r="S47" s="112">
        <f t="shared" si="11"/>
        <v>0</v>
      </c>
      <c r="T47" s="205"/>
      <c r="U47" s="189"/>
    </row>
    <row r="48" spans="1:21" ht="51" x14ac:dyDescent="0.25">
      <c r="A48" s="115"/>
      <c r="B48" s="120" t="s">
        <v>254</v>
      </c>
      <c r="C48" s="178" t="s">
        <v>217</v>
      </c>
      <c r="D48" s="260"/>
      <c r="E48" s="170"/>
      <c r="F48" s="113">
        <f t="shared" si="6"/>
        <v>0</v>
      </c>
      <c r="G48" s="112">
        <f t="shared" si="7"/>
        <v>0</v>
      </c>
      <c r="H48" s="205"/>
      <c r="I48" s="189"/>
      <c r="J48" s="188"/>
      <c r="K48" s="170"/>
      <c r="L48" s="113">
        <f t="shared" si="8"/>
        <v>0</v>
      </c>
      <c r="M48" s="112">
        <f t="shared" si="9"/>
        <v>0</v>
      </c>
      <c r="N48" s="205"/>
      <c r="O48" s="189"/>
      <c r="P48" s="188"/>
      <c r="Q48" s="170"/>
      <c r="R48" s="113">
        <f t="shared" si="10"/>
        <v>0</v>
      </c>
      <c r="S48" s="112">
        <f t="shared" si="11"/>
        <v>0</v>
      </c>
      <c r="T48" s="205"/>
      <c r="U48" s="189"/>
    </row>
    <row r="49" spans="1:21" ht="25.5" x14ac:dyDescent="0.25">
      <c r="A49" s="115"/>
      <c r="B49" s="120" t="s">
        <v>255</v>
      </c>
      <c r="C49" s="178" t="s">
        <v>217</v>
      </c>
      <c r="D49" s="188"/>
      <c r="E49" s="170"/>
      <c r="F49" s="113">
        <f t="shared" si="6"/>
        <v>0</v>
      </c>
      <c r="G49" s="112">
        <f t="shared" si="7"/>
        <v>0</v>
      </c>
      <c r="H49" s="205"/>
      <c r="I49" s="189"/>
      <c r="J49" s="188"/>
      <c r="K49" s="170"/>
      <c r="L49" s="113">
        <f t="shared" si="8"/>
        <v>0</v>
      </c>
      <c r="M49" s="112">
        <f t="shared" si="9"/>
        <v>0</v>
      </c>
      <c r="N49" s="205"/>
      <c r="O49" s="189"/>
      <c r="P49" s="188"/>
      <c r="Q49" s="170"/>
      <c r="R49" s="113">
        <f t="shared" si="10"/>
        <v>0</v>
      </c>
      <c r="S49" s="112">
        <f t="shared" si="11"/>
        <v>0</v>
      </c>
      <c r="T49" s="205"/>
      <c r="U49" s="189"/>
    </row>
    <row r="50" spans="1:21" ht="38.25" x14ac:dyDescent="0.25">
      <c r="A50" s="115"/>
      <c r="B50" s="120" t="s">
        <v>256</v>
      </c>
      <c r="C50" s="178" t="s">
        <v>217</v>
      </c>
      <c r="D50" s="188">
        <v>119.5</v>
      </c>
      <c r="E50" s="188">
        <v>80</v>
      </c>
      <c r="F50" s="113">
        <f t="shared" si="6"/>
        <v>39.5</v>
      </c>
      <c r="G50" s="112">
        <f t="shared" si="7"/>
        <v>0</v>
      </c>
      <c r="H50" s="205"/>
      <c r="I50" s="189"/>
      <c r="J50" s="188"/>
      <c r="K50" s="170"/>
      <c r="L50" s="113">
        <f t="shared" si="8"/>
        <v>0</v>
      </c>
      <c r="M50" s="112">
        <f t="shared" si="9"/>
        <v>0</v>
      </c>
      <c r="N50" s="205"/>
      <c r="O50" s="189"/>
      <c r="P50" s="188"/>
      <c r="Q50" s="170"/>
      <c r="R50" s="113">
        <f t="shared" si="10"/>
        <v>0</v>
      </c>
      <c r="S50" s="112">
        <f t="shared" si="11"/>
        <v>0</v>
      </c>
      <c r="T50" s="205"/>
      <c r="U50" s="189"/>
    </row>
    <row r="51" spans="1:21" ht="54" customHeight="1" x14ac:dyDescent="0.25">
      <c r="A51" s="115"/>
      <c r="B51" s="120" t="s">
        <v>257</v>
      </c>
      <c r="C51" s="178" t="s">
        <v>217</v>
      </c>
      <c r="D51" s="188">
        <v>70</v>
      </c>
      <c r="E51" s="170"/>
      <c r="F51" s="113">
        <f t="shared" si="6"/>
        <v>70</v>
      </c>
      <c r="G51" s="112">
        <f t="shared" si="7"/>
        <v>0</v>
      </c>
      <c r="H51" s="205"/>
      <c r="I51" s="189"/>
      <c r="J51" s="188"/>
      <c r="K51" s="170"/>
      <c r="L51" s="113">
        <f t="shared" si="8"/>
        <v>0</v>
      </c>
      <c r="M51" s="112">
        <f t="shared" si="9"/>
        <v>0</v>
      </c>
      <c r="N51" s="205"/>
      <c r="O51" s="189"/>
      <c r="P51" s="188"/>
      <c r="Q51" s="170"/>
      <c r="R51" s="113">
        <f t="shared" si="10"/>
        <v>0</v>
      </c>
      <c r="S51" s="112">
        <f t="shared" si="11"/>
        <v>0</v>
      </c>
      <c r="T51" s="205"/>
      <c r="U51" s="189"/>
    </row>
    <row r="52" spans="1:21" x14ac:dyDescent="0.25">
      <c r="A52" s="115"/>
      <c r="B52" s="120" t="s">
        <v>258</v>
      </c>
      <c r="C52" s="178" t="s">
        <v>217</v>
      </c>
      <c r="D52" s="188"/>
      <c r="E52" s="170"/>
      <c r="F52" s="113">
        <f t="shared" si="6"/>
        <v>0</v>
      </c>
      <c r="G52" s="112">
        <f t="shared" si="7"/>
        <v>0</v>
      </c>
      <c r="H52" s="205"/>
      <c r="I52" s="189"/>
      <c r="J52" s="188"/>
      <c r="K52" s="170"/>
      <c r="L52" s="113">
        <f t="shared" si="8"/>
        <v>0</v>
      </c>
      <c r="M52" s="112">
        <f t="shared" si="9"/>
        <v>0</v>
      </c>
      <c r="N52" s="205"/>
      <c r="O52" s="189"/>
      <c r="P52" s="188"/>
      <c r="Q52" s="170"/>
      <c r="R52" s="113">
        <f t="shared" si="10"/>
        <v>0</v>
      </c>
      <c r="S52" s="112">
        <f t="shared" si="11"/>
        <v>0</v>
      </c>
      <c r="T52" s="205"/>
      <c r="U52" s="189"/>
    </row>
    <row r="53" spans="1:21" x14ac:dyDescent="0.25">
      <c r="A53" s="115"/>
      <c r="B53" s="120" t="s">
        <v>259</v>
      </c>
      <c r="C53" s="178" t="s">
        <v>217</v>
      </c>
      <c r="D53" s="188"/>
      <c r="E53" s="170"/>
      <c r="F53" s="113">
        <f t="shared" si="6"/>
        <v>0</v>
      </c>
      <c r="G53" s="112">
        <f t="shared" si="7"/>
        <v>0</v>
      </c>
      <c r="H53" s="205"/>
      <c r="I53" s="189"/>
      <c r="J53" s="188"/>
      <c r="K53" s="170"/>
      <c r="L53" s="113">
        <f t="shared" si="8"/>
        <v>0</v>
      </c>
      <c r="M53" s="112">
        <f t="shared" si="9"/>
        <v>0</v>
      </c>
      <c r="N53" s="205"/>
      <c r="O53" s="189"/>
      <c r="P53" s="188"/>
      <c r="Q53" s="170"/>
      <c r="R53" s="113">
        <f t="shared" si="10"/>
        <v>0</v>
      </c>
      <c r="S53" s="112">
        <f t="shared" si="11"/>
        <v>0</v>
      </c>
      <c r="T53" s="205"/>
      <c r="U53" s="189"/>
    </row>
    <row r="54" spans="1:21" ht="25.5" x14ac:dyDescent="0.25">
      <c r="A54" s="115"/>
      <c r="B54" s="120" t="s">
        <v>260</v>
      </c>
      <c r="C54" s="178" t="s">
        <v>217</v>
      </c>
      <c r="D54" s="188">
        <v>162.6</v>
      </c>
      <c r="E54" s="170">
        <v>130</v>
      </c>
      <c r="F54" s="113">
        <f t="shared" si="6"/>
        <v>32.6</v>
      </c>
      <c r="G54" s="112">
        <f t="shared" si="7"/>
        <v>0</v>
      </c>
      <c r="H54" s="205"/>
      <c r="I54" s="189"/>
      <c r="J54" s="188"/>
      <c r="K54" s="170"/>
      <c r="L54" s="113">
        <f t="shared" si="8"/>
        <v>0</v>
      </c>
      <c r="M54" s="112">
        <f t="shared" si="9"/>
        <v>0</v>
      </c>
      <c r="N54" s="205"/>
      <c r="O54" s="189"/>
      <c r="P54" s="188"/>
      <c r="Q54" s="170"/>
      <c r="R54" s="113">
        <f t="shared" si="10"/>
        <v>0</v>
      </c>
      <c r="S54" s="112">
        <f t="shared" si="11"/>
        <v>0</v>
      </c>
      <c r="T54" s="205"/>
      <c r="U54" s="189"/>
    </row>
    <row r="55" spans="1:21" x14ac:dyDescent="0.25">
      <c r="A55" s="115"/>
      <c r="B55" s="120" t="s">
        <v>261</v>
      </c>
      <c r="C55" s="178" t="s">
        <v>217</v>
      </c>
      <c r="D55" s="188">
        <v>2</v>
      </c>
      <c r="E55" s="170">
        <v>2</v>
      </c>
      <c r="F55" s="113">
        <f t="shared" si="6"/>
        <v>0</v>
      </c>
      <c r="G55" s="112">
        <f t="shared" si="7"/>
        <v>0</v>
      </c>
      <c r="H55" s="205"/>
      <c r="I55" s="189"/>
      <c r="J55" s="188"/>
      <c r="K55" s="170"/>
      <c r="L55" s="113">
        <f t="shared" si="8"/>
        <v>0</v>
      </c>
      <c r="M55" s="112">
        <f t="shared" si="9"/>
        <v>0</v>
      </c>
      <c r="N55" s="205"/>
      <c r="O55" s="189"/>
      <c r="P55" s="188"/>
      <c r="Q55" s="170"/>
      <c r="R55" s="113">
        <f t="shared" si="10"/>
        <v>0</v>
      </c>
      <c r="S55" s="112">
        <f t="shared" si="11"/>
        <v>0</v>
      </c>
      <c r="T55" s="205"/>
      <c r="U55" s="189"/>
    </row>
    <row r="56" spans="1:21" s="128" customFormat="1" x14ac:dyDescent="0.25">
      <c r="A56" s="127"/>
      <c r="B56" s="120" t="s">
        <v>262</v>
      </c>
      <c r="C56" s="178" t="s">
        <v>217</v>
      </c>
      <c r="D56" s="188"/>
      <c r="E56" s="170"/>
      <c r="F56" s="113">
        <f t="shared" si="6"/>
        <v>0</v>
      </c>
      <c r="G56" s="112">
        <f t="shared" si="7"/>
        <v>0</v>
      </c>
      <c r="H56" s="205"/>
      <c r="I56" s="189"/>
      <c r="J56" s="188"/>
      <c r="K56" s="170"/>
      <c r="L56" s="113">
        <f t="shared" si="8"/>
        <v>0</v>
      </c>
      <c r="M56" s="112">
        <f t="shared" si="9"/>
        <v>0</v>
      </c>
      <c r="N56" s="205"/>
      <c r="O56" s="189"/>
      <c r="P56" s="188"/>
      <c r="Q56" s="170"/>
      <c r="R56" s="113">
        <f t="shared" si="10"/>
        <v>0</v>
      </c>
      <c r="S56" s="112">
        <f t="shared" si="11"/>
        <v>0</v>
      </c>
      <c r="T56" s="205"/>
      <c r="U56" s="189"/>
    </row>
    <row r="57" spans="1:21" x14ac:dyDescent="0.25">
      <c r="A57" s="124"/>
      <c r="B57" s="120" t="s">
        <v>263</v>
      </c>
      <c r="C57" s="178" t="s">
        <v>217</v>
      </c>
      <c r="D57" s="188">
        <v>5</v>
      </c>
      <c r="E57" s="170">
        <v>5</v>
      </c>
      <c r="F57" s="113">
        <f t="shared" si="6"/>
        <v>0</v>
      </c>
      <c r="G57" s="112">
        <f t="shared" si="7"/>
        <v>0</v>
      </c>
      <c r="H57" s="205"/>
      <c r="I57" s="189"/>
      <c r="J57" s="188"/>
      <c r="K57" s="170"/>
      <c r="L57" s="113">
        <f t="shared" si="8"/>
        <v>0</v>
      </c>
      <c r="M57" s="112">
        <f t="shared" si="9"/>
        <v>0</v>
      </c>
      <c r="N57" s="205"/>
      <c r="O57" s="189"/>
      <c r="P57" s="188"/>
      <c r="Q57" s="170"/>
      <c r="R57" s="113">
        <f t="shared" si="10"/>
        <v>0</v>
      </c>
      <c r="S57" s="112">
        <f t="shared" si="11"/>
        <v>0</v>
      </c>
      <c r="T57" s="205"/>
      <c r="U57" s="189"/>
    </row>
    <row r="58" spans="1:21" ht="38.25" x14ac:dyDescent="0.25">
      <c r="A58" s="115"/>
      <c r="B58" s="120" t="s">
        <v>264</v>
      </c>
      <c r="C58" s="178" t="s">
        <v>217</v>
      </c>
      <c r="D58" s="188">
        <v>3</v>
      </c>
      <c r="E58" s="170">
        <v>3</v>
      </c>
      <c r="F58" s="113">
        <f t="shared" si="6"/>
        <v>0</v>
      </c>
      <c r="G58" s="112">
        <f t="shared" si="7"/>
        <v>0</v>
      </c>
      <c r="H58" s="205"/>
      <c r="I58" s="189"/>
      <c r="J58" s="188"/>
      <c r="K58" s="170"/>
      <c r="L58" s="113">
        <f t="shared" si="8"/>
        <v>0</v>
      </c>
      <c r="M58" s="112">
        <f t="shared" si="9"/>
        <v>0</v>
      </c>
      <c r="N58" s="205"/>
      <c r="O58" s="189"/>
      <c r="P58" s="188"/>
      <c r="Q58" s="170"/>
      <c r="R58" s="113">
        <f t="shared" si="10"/>
        <v>0</v>
      </c>
      <c r="S58" s="112">
        <f t="shared" si="11"/>
        <v>0</v>
      </c>
      <c r="T58" s="205"/>
      <c r="U58" s="189"/>
    </row>
    <row r="59" spans="1:21" s="114" customFormat="1" x14ac:dyDescent="0.25">
      <c r="A59" s="110" t="s">
        <v>265</v>
      </c>
      <c r="B59" s="111" t="s">
        <v>117</v>
      </c>
      <c r="C59" s="177" t="s">
        <v>217</v>
      </c>
      <c r="D59" s="184">
        <f>D60+D62+D64</f>
        <v>50</v>
      </c>
      <c r="E59" s="112">
        <f>E60+E62+E64</f>
        <v>50</v>
      </c>
      <c r="F59" s="113">
        <f t="shared" si="6"/>
        <v>0</v>
      </c>
      <c r="G59" s="112">
        <f t="shared" si="7"/>
        <v>0</v>
      </c>
      <c r="H59" s="112">
        <f>H60+H62+H64</f>
        <v>0</v>
      </c>
      <c r="I59" s="185">
        <f>I60+I62+I64</f>
        <v>0</v>
      </c>
      <c r="J59" s="184">
        <f>J60+J62+J64</f>
        <v>0</v>
      </c>
      <c r="K59" s="112">
        <f>K60+K62+K64</f>
        <v>0</v>
      </c>
      <c r="L59" s="113">
        <f t="shared" si="8"/>
        <v>0</v>
      </c>
      <c r="M59" s="112">
        <f t="shared" si="9"/>
        <v>0</v>
      </c>
      <c r="N59" s="112">
        <f>N60+N62+N64</f>
        <v>0</v>
      </c>
      <c r="O59" s="185">
        <f>O60+O62+O64</f>
        <v>0</v>
      </c>
      <c r="P59" s="184">
        <f>P60+P62+P64</f>
        <v>0</v>
      </c>
      <c r="Q59" s="112">
        <f>Q60+Q62+Q64</f>
        <v>0</v>
      </c>
      <c r="R59" s="113">
        <f t="shared" si="10"/>
        <v>0</v>
      </c>
      <c r="S59" s="112">
        <f t="shared" si="11"/>
        <v>0</v>
      </c>
      <c r="T59" s="112">
        <f>T60+T62+T64</f>
        <v>0</v>
      </c>
      <c r="U59" s="185">
        <f>U60+U62+U64</f>
        <v>0</v>
      </c>
    </row>
    <row r="60" spans="1:21" x14ac:dyDescent="0.25">
      <c r="A60" s="115"/>
      <c r="B60" s="118" t="s">
        <v>266</v>
      </c>
      <c r="C60" s="178" t="s">
        <v>217</v>
      </c>
      <c r="D60" s="188">
        <v>50</v>
      </c>
      <c r="E60" s="170">
        <v>50</v>
      </c>
      <c r="F60" s="113">
        <f t="shared" si="6"/>
        <v>0</v>
      </c>
      <c r="G60" s="112">
        <f t="shared" si="7"/>
        <v>0</v>
      </c>
      <c r="H60" s="205"/>
      <c r="I60" s="189"/>
      <c r="J60" s="188"/>
      <c r="K60" s="170"/>
      <c r="L60" s="113">
        <f t="shared" si="8"/>
        <v>0</v>
      </c>
      <c r="M60" s="112">
        <f t="shared" si="9"/>
        <v>0</v>
      </c>
      <c r="N60" s="205"/>
      <c r="O60" s="189"/>
      <c r="P60" s="188"/>
      <c r="Q60" s="170"/>
      <c r="R60" s="113">
        <f t="shared" si="10"/>
        <v>0</v>
      </c>
      <c r="S60" s="112">
        <f t="shared" si="11"/>
        <v>0</v>
      </c>
      <c r="T60" s="205"/>
      <c r="U60" s="189"/>
    </row>
    <row r="61" spans="1:21" x14ac:dyDescent="0.25">
      <c r="A61" s="115"/>
      <c r="B61" s="129" t="s">
        <v>267</v>
      </c>
      <c r="C61" s="178"/>
      <c r="D61" s="188"/>
      <c r="E61" s="170"/>
      <c r="F61" s="113">
        <f t="shared" si="6"/>
        <v>0</v>
      </c>
      <c r="G61" s="112">
        <f t="shared" si="7"/>
        <v>0</v>
      </c>
      <c r="H61" s="205"/>
      <c r="I61" s="189"/>
      <c r="J61" s="188"/>
      <c r="K61" s="170"/>
      <c r="L61" s="113">
        <f t="shared" si="8"/>
        <v>0</v>
      </c>
      <c r="M61" s="112">
        <f t="shared" si="9"/>
        <v>0</v>
      </c>
      <c r="N61" s="205"/>
      <c r="O61" s="189"/>
      <c r="P61" s="188"/>
      <c r="Q61" s="170"/>
      <c r="R61" s="113">
        <f t="shared" si="10"/>
        <v>0</v>
      </c>
      <c r="S61" s="112">
        <f t="shared" si="11"/>
        <v>0</v>
      </c>
      <c r="T61" s="205"/>
      <c r="U61" s="189"/>
    </row>
    <row r="62" spans="1:21" x14ac:dyDescent="0.25">
      <c r="A62" s="115"/>
      <c r="B62" s="118" t="s">
        <v>268</v>
      </c>
      <c r="C62" s="178" t="s">
        <v>217</v>
      </c>
      <c r="D62" s="188"/>
      <c r="E62" s="170"/>
      <c r="F62" s="113">
        <f t="shared" si="6"/>
        <v>0</v>
      </c>
      <c r="G62" s="112">
        <f t="shared" si="7"/>
        <v>0</v>
      </c>
      <c r="H62" s="205"/>
      <c r="I62" s="189"/>
      <c r="J62" s="188"/>
      <c r="K62" s="170"/>
      <c r="L62" s="113">
        <f t="shared" si="8"/>
        <v>0</v>
      </c>
      <c r="M62" s="112">
        <f t="shared" si="9"/>
        <v>0</v>
      </c>
      <c r="N62" s="205"/>
      <c r="O62" s="189"/>
      <c r="P62" s="188"/>
      <c r="Q62" s="170"/>
      <c r="R62" s="113">
        <f t="shared" si="10"/>
        <v>0</v>
      </c>
      <c r="S62" s="112">
        <f t="shared" si="11"/>
        <v>0</v>
      </c>
      <c r="T62" s="205"/>
      <c r="U62" s="189"/>
    </row>
    <row r="63" spans="1:21" ht="25.5" x14ac:dyDescent="0.25">
      <c r="A63" s="115"/>
      <c r="B63" s="129" t="s">
        <v>269</v>
      </c>
      <c r="C63" s="178"/>
      <c r="D63" s="188"/>
      <c r="E63" s="170"/>
      <c r="F63" s="113">
        <f t="shared" si="6"/>
        <v>0</v>
      </c>
      <c r="G63" s="112">
        <f t="shared" si="7"/>
        <v>0</v>
      </c>
      <c r="H63" s="205"/>
      <c r="I63" s="189"/>
      <c r="J63" s="188"/>
      <c r="K63" s="170"/>
      <c r="L63" s="113">
        <f t="shared" si="8"/>
        <v>0</v>
      </c>
      <c r="M63" s="112">
        <f t="shared" si="9"/>
        <v>0</v>
      </c>
      <c r="N63" s="205"/>
      <c r="O63" s="189"/>
      <c r="P63" s="188"/>
      <c r="Q63" s="170"/>
      <c r="R63" s="113">
        <f t="shared" si="10"/>
        <v>0</v>
      </c>
      <c r="S63" s="112">
        <f t="shared" si="11"/>
        <v>0</v>
      </c>
      <c r="T63" s="205"/>
      <c r="U63" s="189"/>
    </row>
    <row r="64" spans="1:21" x14ac:dyDescent="0.25">
      <c r="A64" s="124"/>
      <c r="B64" s="120" t="s">
        <v>270</v>
      </c>
      <c r="C64" s="180"/>
      <c r="D64" s="188"/>
      <c r="E64" s="170"/>
      <c r="F64" s="113">
        <f t="shared" si="6"/>
        <v>0</v>
      </c>
      <c r="G64" s="112">
        <f t="shared" si="7"/>
        <v>0</v>
      </c>
      <c r="H64" s="205"/>
      <c r="I64" s="189"/>
      <c r="J64" s="188"/>
      <c r="K64" s="170"/>
      <c r="L64" s="113">
        <f t="shared" si="8"/>
        <v>0</v>
      </c>
      <c r="M64" s="112">
        <f t="shared" si="9"/>
        <v>0</v>
      </c>
      <c r="N64" s="205"/>
      <c r="O64" s="189"/>
      <c r="P64" s="188"/>
      <c r="Q64" s="170"/>
      <c r="R64" s="113">
        <f t="shared" si="10"/>
        <v>0</v>
      </c>
      <c r="S64" s="112">
        <f t="shared" si="11"/>
        <v>0</v>
      </c>
      <c r="T64" s="205"/>
      <c r="U64" s="189"/>
    </row>
    <row r="65" spans="1:34" s="114" customFormat="1" ht="31.5" x14ac:dyDescent="0.25">
      <c r="A65" s="110" t="s">
        <v>271</v>
      </c>
      <c r="B65" s="111" t="s">
        <v>119</v>
      </c>
      <c r="C65" s="177" t="s">
        <v>217</v>
      </c>
      <c r="D65" s="184">
        <f>SUM(D67:D72)</f>
        <v>1269</v>
      </c>
      <c r="E65" s="112">
        <f>SUM(E67:E72)</f>
        <v>1025.5999999999999</v>
      </c>
      <c r="F65" s="113">
        <f t="shared" si="6"/>
        <v>243.4</v>
      </c>
      <c r="G65" s="112">
        <f t="shared" si="7"/>
        <v>0</v>
      </c>
      <c r="H65" s="112">
        <f>SUM(H67:H72)</f>
        <v>0</v>
      </c>
      <c r="I65" s="185">
        <f>SUM(I67:I72)</f>
        <v>0</v>
      </c>
      <c r="J65" s="184">
        <f>SUM(J67:J72)</f>
        <v>0</v>
      </c>
      <c r="K65" s="112">
        <f>SUM(K67:K72)</f>
        <v>0</v>
      </c>
      <c r="L65" s="113">
        <f t="shared" si="8"/>
        <v>0</v>
      </c>
      <c r="M65" s="112">
        <f t="shared" si="9"/>
        <v>0</v>
      </c>
      <c r="N65" s="112">
        <f>SUM(N67:N72)</f>
        <v>0</v>
      </c>
      <c r="O65" s="185">
        <f>SUM(O67:O72)</f>
        <v>0</v>
      </c>
      <c r="P65" s="184">
        <f>SUM(P67:P72)</f>
        <v>0</v>
      </c>
      <c r="Q65" s="112">
        <f>SUM(Q67:Q72)</f>
        <v>0</v>
      </c>
      <c r="R65" s="113">
        <f t="shared" si="10"/>
        <v>0</v>
      </c>
      <c r="S65" s="112">
        <f t="shared" si="11"/>
        <v>0</v>
      </c>
      <c r="T65" s="112">
        <f>SUM(T67:T72)</f>
        <v>0</v>
      </c>
      <c r="U65" s="185">
        <f>SUM(U67:U72)</f>
        <v>0</v>
      </c>
    </row>
    <row r="66" spans="1:34" x14ac:dyDescent="0.25">
      <c r="A66" s="115"/>
      <c r="B66" s="118" t="s">
        <v>230</v>
      </c>
      <c r="C66" s="178"/>
      <c r="D66" s="191"/>
      <c r="E66" s="113"/>
      <c r="F66" s="113"/>
      <c r="G66" s="112"/>
      <c r="H66" s="117"/>
      <c r="I66" s="187"/>
      <c r="J66" s="191"/>
      <c r="K66" s="113"/>
      <c r="L66" s="113"/>
      <c r="M66" s="112"/>
      <c r="N66" s="117"/>
      <c r="O66" s="187"/>
      <c r="P66" s="191"/>
      <c r="Q66" s="113"/>
      <c r="R66" s="113"/>
      <c r="S66" s="112"/>
      <c r="T66" s="117"/>
      <c r="U66" s="187"/>
    </row>
    <row r="67" spans="1:34" x14ac:dyDescent="0.25">
      <c r="A67" s="115" t="s">
        <v>272</v>
      </c>
      <c r="B67" s="118" t="s">
        <v>273</v>
      </c>
      <c r="C67" s="178" t="s">
        <v>217</v>
      </c>
      <c r="D67" s="188">
        <v>800</v>
      </c>
      <c r="E67" s="170">
        <v>616</v>
      </c>
      <c r="F67" s="113">
        <f t="shared" ref="F67:F78" si="12">D67-E67</f>
        <v>184</v>
      </c>
      <c r="G67" s="112">
        <f t="shared" ref="G67:G78" si="13">H67+I67</f>
        <v>0</v>
      </c>
      <c r="H67" s="205"/>
      <c r="I67" s="189"/>
      <c r="J67" s="188"/>
      <c r="K67" s="170"/>
      <c r="L67" s="113">
        <f t="shared" ref="L67:L78" si="14">J67-K67</f>
        <v>0</v>
      </c>
      <c r="M67" s="112">
        <f t="shared" ref="M67:M78" si="15">N67+O67</f>
        <v>0</v>
      </c>
      <c r="N67" s="205"/>
      <c r="O67" s="189"/>
      <c r="P67" s="188"/>
      <c r="Q67" s="170"/>
      <c r="R67" s="113">
        <f t="shared" ref="R67:R78" si="16">P67-Q67</f>
        <v>0</v>
      </c>
      <c r="S67" s="112">
        <f t="shared" ref="S67:S78" si="17">T67+U67</f>
        <v>0</v>
      </c>
      <c r="T67" s="205"/>
      <c r="U67" s="189"/>
    </row>
    <row r="68" spans="1:34" x14ac:dyDescent="0.25">
      <c r="A68" s="115" t="s">
        <v>274</v>
      </c>
      <c r="B68" s="118" t="s">
        <v>275</v>
      </c>
      <c r="C68" s="178" t="s">
        <v>217</v>
      </c>
      <c r="D68" s="188">
        <v>20</v>
      </c>
      <c r="E68" s="170">
        <v>16</v>
      </c>
      <c r="F68" s="113">
        <f t="shared" si="12"/>
        <v>4</v>
      </c>
      <c r="G68" s="112">
        <f t="shared" si="13"/>
        <v>0</v>
      </c>
      <c r="H68" s="205"/>
      <c r="I68" s="189"/>
      <c r="J68" s="188"/>
      <c r="K68" s="170"/>
      <c r="L68" s="113">
        <f t="shared" si="14"/>
        <v>0</v>
      </c>
      <c r="M68" s="112">
        <f t="shared" si="15"/>
        <v>0</v>
      </c>
      <c r="N68" s="205"/>
      <c r="O68" s="189"/>
      <c r="P68" s="188"/>
      <c r="Q68" s="170"/>
      <c r="R68" s="113">
        <f t="shared" si="16"/>
        <v>0</v>
      </c>
      <c r="S68" s="112">
        <f t="shared" si="17"/>
        <v>0</v>
      </c>
      <c r="T68" s="205"/>
      <c r="U68" s="189"/>
    </row>
    <row r="69" spans="1:34" x14ac:dyDescent="0.25">
      <c r="A69" s="115" t="s">
        <v>276</v>
      </c>
      <c r="B69" s="118" t="s">
        <v>277</v>
      </c>
      <c r="C69" s="178" t="s">
        <v>217</v>
      </c>
      <c r="D69" s="188">
        <v>435</v>
      </c>
      <c r="E69" s="170">
        <v>384</v>
      </c>
      <c r="F69" s="113">
        <f t="shared" si="12"/>
        <v>51</v>
      </c>
      <c r="G69" s="112">
        <f t="shared" si="13"/>
        <v>0</v>
      </c>
      <c r="H69" s="205"/>
      <c r="I69" s="189"/>
      <c r="J69" s="188"/>
      <c r="K69" s="170"/>
      <c r="L69" s="113">
        <f t="shared" si="14"/>
        <v>0</v>
      </c>
      <c r="M69" s="112">
        <f t="shared" si="15"/>
        <v>0</v>
      </c>
      <c r="N69" s="205"/>
      <c r="O69" s="189"/>
      <c r="P69" s="188"/>
      <c r="Q69" s="170"/>
      <c r="R69" s="113">
        <f t="shared" si="16"/>
        <v>0</v>
      </c>
      <c r="S69" s="112">
        <f t="shared" si="17"/>
        <v>0</v>
      </c>
      <c r="T69" s="205"/>
      <c r="U69" s="189"/>
    </row>
    <row r="70" spans="1:34" x14ac:dyDescent="0.25">
      <c r="A70" s="115" t="s">
        <v>278</v>
      </c>
      <c r="B70" s="118" t="s">
        <v>279</v>
      </c>
      <c r="C70" s="178" t="s">
        <v>217</v>
      </c>
      <c r="D70" s="188"/>
      <c r="E70" s="170"/>
      <c r="F70" s="113">
        <f t="shared" si="12"/>
        <v>0</v>
      </c>
      <c r="G70" s="112">
        <f t="shared" si="13"/>
        <v>0</v>
      </c>
      <c r="H70" s="205"/>
      <c r="I70" s="189"/>
      <c r="J70" s="188"/>
      <c r="K70" s="170"/>
      <c r="L70" s="113">
        <f t="shared" si="14"/>
        <v>0</v>
      </c>
      <c r="M70" s="112">
        <f t="shared" si="15"/>
        <v>0</v>
      </c>
      <c r="N70" s="205"/>
      <c r="O70" s="189"/>
      <c r="P70" s="188"/>
      <c r="Q70" s="170"/>
      <c r="R70" s="113">
        <f t="shared" si="16"/>
        <v>0</v>
      </c>
      <c r="S70" s="112">
        <f t="shared" si="17"/>
        <v>0</v>
      </c>
      <c r="T70" s="205"/>
      <c r="U70" s="189"/>
    </row>
    <row r="71" spans="1:34" x14ac:dyDescent="0.25">
      <c r="A71" s="115" t="s">
        <v>280</v>
      </c>
      <c r="B71" s="118" t="s">
        <v>281</v>
      </c>
      <c r="C71" s="178" t="s">
        <v>217</v>
      </c>
      <c r="D71" s="188">
        <v>14</v>
      </c>
      <c r="E71" s="170">
        <v>9.6</v>
      </c>
      <c r="F71" s="113">
        <f t="shared" si="12"/>
        <v>4.4000000000000004</v>
      </c>
      <c r="G71" s="112">
        <f t="shared" si="13"/>
        <v>0</v>
      </c>
      <c r="H71" s="205"/>
      <c r="I71" s="189"/>
      <c r="J71" s="188"/>
      <c r="K71" s="170"/>
      <c r="L71" s="113">
        <f t="shared" si="14"/>
        <v>0</v>
      </c>
      <c r="M71" s="112">
        <f t="shared" si="15"/>
        <v>0</v>
      </c>
      <c r="N71" s="205"/>
      <c r="O71" s="189"/>
      <c r="P71" s="188"/>
      <c r="Q71" s="170"/>
      <c r="R71" s="113">
        <f t="shared" si="16"/>
        <v>0</v>
      </c>
      <c r="S71" s="112">
        <f t="shared" si="17"/>
        <v>0</v>
      </c>
      <c r="T71" s="205"/>
      <c r="U71" s="189"/>
    </row>
    <row r="72" spans="1:34" x14ac:dyDescent="0.25">
      <c r="A72" s="115" t="s">
        <v>282</v>
      </c>
      <c r="B72" s="118" t="s">
        <v>283</v>
      </c>
      <c r="C72" s="178" t="s">
        <v>217</v>
      </c>
      <c r="D72" s="188"/>
      <c r="E72" s="170"/>
      <c r="F72" s="113">
        <f t="shared" si="12"/>
        <v>0</v>
      </c>
      <c r="G72" s="112">
        <f t="shared" si="13"/>
        <v>0</v>
      </c>
      <c r="H72" s="205"/>
      <c r="I72" s="189"/>
      <c r="J72" s="188"/>
      <c r="K72" s="170"/>
      <c r="L72" s="113">
        <f t="shared" si="14"/>
        <v>0</v>
      </c>
      <c r="M72" s="112">
        <f t="shared" si="15"/>
        <v>0</v>
      </c>
      <c r="N72" s="205"/>
      <c r="O72" s="189"/>
      <c r="P72" s="188"/>
      <c r="Q72" s="170"/>
      <c r="R72" s="113">
        <f t="shared" si="16"/>
        <v>0</v>
      </c>
      <c r="S72" s="112">
        <f t="shared" si="17"/>
        <v>0</v>
      </c>
      <c r="T72" s="205"/>
      <c r="U72" s="189"/>
    </row>
    <row r="73" spans="1:34" s="114" customFormat="1" ht="47.25" x14ac:dyDescent="0.25">
      <c r="A73" s="110" t="s">
        <v>284</v>
      </c>
      <c r="B73" s="111" t="s">
        <v>285</v>
      </c>
      <c r="C73" s="177" t="s">
        <v>217</v>
      </c>
      <c r="D73" s="184">
        <f>D74+D75</f>
        <v>3.2</v>
      </c>
      <c r="E73" s="112">
        <f>E74+E75</f>
        <v>3.2</v>
      </c>
      <c r="F73" s="113">
        <f t="shared" si="12"/>
        <v>0</v>
      </c>
      <c r="G73" s="112">
        <f t="shared" si="13"/>
        <v>0</v>
      </c>
      <c r="H73" s="112">
        <f>H74+H75</f>
        <v>0</v>
      </c>
      <c r="I73" s="185">
        <f>I74+I75</f>
        <v>0</v>
      </c>
      <c r="J73" s="184">
        <f>J74+J75</f>
        <v>0</v>
      </c>
      <c r="K73" s="112">
        <f>K74+K75</f>
        <v>0</v>
      </c>
      <c r="L73" s="113">
        <f t="shared" si="14"/>
        <v>0</v>
      </c>
      <c r="M73" s="112">
        <f t="shared" si="15"/>
        <v>0</v>
      </c>
      <c r="N73" s="112">
        <f>N74+N75</f>
        <v>0</v>
      </c>
      <c r="O73" s="185">
        <f>O74+O75</f>
        <v>0</v>
      </c>
      <c r="P73" s="184">
        <f>P74+P75</f>
        <v>0</v>
      </c>
      <c r="Q73" s="112">
        <f>Q74+Q75</f>
        <v>0</v>
      </c>
      <c r="R73" s="113">
        <f t="shared" si="16"/>
        <v>0</v>
      </c>
      <c r="S73" s="112">
        <f t="shared" si="17"/>
        <v>0</v>
      </c>
      <c r="T73" s="112">
        <f>T74+T75</f>
        <v>0</v>
      </c>
      <c r="U73" s="185">
        <f>U74+U75</f>
        <v>0</v>
      </c>
    </row>
    <row r="74" spans="1:34" ht="25.5" x14ac:dyDescent="0.25">
      <c r="A74" s="115" t="s">
        <v>286</v>
      </c>
      <c r="B74" s="118" t="s">
        <v>120</v>
      </c>
      <c r="C74" s="178" t="s">
        <v>217</v>
      </c>
      <c r="D74" s="188"/>
      <c r="E74" s="170"/>
      <c r="F74" s="113">
        <f t="shared" si="12"/>
        <v>0</v>
      </c>
      <c r="G74" s="112">
        <f t="shared" si="13"/>
        <v>0</v>
      </c>
      <c r="H74" s="205"/>
      <c r="I74" s="189"/>
      <c r="J74" s="188"/>
      <c r="K74" s="170"/>
      <c r="L74" s="113">
        <f t="shared" si="14"/>
        <v>0</v>
      </c>
      <c r="M74" s="112">
        <f t="shared" si="15"/>
        <v>0</v>
      </c>
      <c r="N74" s="205"/>
      <c r="O74" s="189"/>
      <c r="P74" s="188"/>
      <c r="Q74" s="170"/>
      <c r="R74" s="113">
        <f t="shared" si="16"/>
        <v>0</v>
      </c>
      <c r="S74" s="112">
        <f t="shared" si="17"/>
        <v>0</v>
      </c>
      <c r="T74" s="205"/>
      <c r="U74" s="189"/>
    </row>
    <row r="75" spans="1:34" ht="38.25" x14ac:dyDescent="0.25">
      <c r="A75" s="115" t="s">
        <v>287</v>
      </c>
      <c r="B75" s="118" t="s">
        <v>121</v>
      </c>
      <c r="C75" s="178" t="s">
        <v>217</v>
      </c>
      <c r="D75" s="188">
        <v>3.2</v>
      </c>
      <c r="E75" s="170">
        <v>3.2</v>
      </c>
      <c r="F75" s="113">
        <f t="shared" si="12"/>
        <v>0</v>
      </c>
      <c r="G75" s="112">
        <f t="shared" si="13"/>
        <v>0</v>
      </c>
      <c r="H75" s="205"/>
      <c r="I75" s="189"/>
      <c r="J75" s="188"/>
      <c r="K75" s="170"/>
      <c r="L75" s="113">
        <f t="shared" si="14"/>
        <v>0</v>
      </c>
      <c r="M75" s="112">
        <f t="shared" si="15"/>
        <v>0</v>
      </c>
      <c r="N75" s="205"/>
      <c r="O75" s="189"/>
      <c r="P75" s="188"/>
      <c r="Q75" s="170"/>
      <c r="R75" s="113">
        <f t="shared" si="16"/>
        <v>0</v>
      </c>
      <c r="S75" s="112">
        <f t="shared" si="17"/>
        <v>0</v>
      </c>
      <c r="T75" s="205"/>
      <c r="U75" s="189"/>
    </row>
    <row r="76" spans="1:34" x14ac:dyDescent="0.25">
      <c r="A76" s="110" t="s">
        <v>288</v>
      </c>
      <c r="B76" s="111" t="s">
        <v>122</v>
      </c>
      <c r="C76" s="178" t="s">
        <v>217</v>
      </c>
      <c r="D76" s="188">
        <v>10</v>
      </c>
      <c r="E76" s="170">
        <v>10</v>
      </c>
      <c r="F76" s="113">
        <f t="shared" si="12"/>
        <v>0</v>
      </c>
      <c r="G76" s="112">
        <f t="shared" si="13"/>
        <v>0</v>
      </c>
      <c r="H76" s="205"/>
      <c r="I76" s="189"/>
      <c r="J76" s="188"/>
      <c r="K76" s="170"/>
      <c r="L76" s="113">
        <f t="shared" si="14"/>
        <v>0</v>
      </c>
      <c r="M76" s="112">
        <f t="shared" si="15"/>
        <v>0</v>
      </c>
      <c r="N76" s="205"/>
      <c r="O76" s="189"/>
      <c r="P76" s="188"/>
      <c r="Q76" s="170"/>
      <c r="R76" s="113">
        <f t="shared" si="16"/>
        <v>0</v>
      </c>
      <c r="S76" s="112">
        <f t="shared" si="17"/>
        <v>0</v>
      </c>
      <c r="T76" s="205"/>
      <c r="U76" s="189"/>
    </row>
    <row r="77" spans="1:34" s="114" customFormat="1" x14ac:dyDescent="0.25">
      <c r="A77" s="110" t="s">
        <v>289</v>
      </c>
      <c r="B77" s="111" t="s">
        <v>290</v>
      </c>
      <c r="C77" s="177" t="s">
        <v>217</v>
      </c>
      <c r="D77" s="184">
        <f>D78+D86+D87+D88+D89+D90</f>
        <v>0</v>
      </c>
      <c r="E77" s="112">
        <f>E78+E86+E87+E88+E89+E90</f>
        <v>0</v>
      </c>
      <c r="F77" s="113">
        <f t="shared" si="12"/>
        <v>0</v>
      </c>
      <c r="G77" s="112">
        <f t="shared" si="13"/>
        <v>0</v>
      </c>
      <c r="H77" s="112">
        <f>H78+H86+H87+H88+H89+H90</f>
        <v>0</v>
      </c>
      <c r="I77" s="185">
        <f>I78+I86+I87+I88+I89+I90</f>
        <v>0</v>
      </c>
      <c r="J77" s="184">
        <f>J78+J86+J87+J88+J89+J90</f>
        <v>0</v>
      </c>
      <c r="K77" s="112">
        <f>K78+K86+K87+K88+K89+K90</f>
        <v>0</v>
      </c>
      <c r="L77" s="113">
        <f t="shared" si="14"/>
        <v>0</v>
      </c>
      <c r="M77" s="112">
        <f t="shared" si="15"/>
        <v>0</v>
      </c>
      <c r="N77" s="112">
        <f>N78+N86+N87+N88+N89+N90</f>
        <v>0</v>
      </c>
      <c r="O77" s="185">
        <f>O78+O86+O87+O88+O89+O90</f>
        <v>0</v>
      </c>
      <c r="P77" s="184">
        <f>P78+P86+P87+P88+P89+P90</f>
        <v>0</v>
      </c>
      <c r="Q77" s="112">
        <f>Q78+Q86+Q87+Q88+Q89+Q90</f>
        <v>0</v>
      </c>
      <c r="R77" s="113">
        <f t="shared" si="16"/>
        <v>0</v>
      </c>
      <c r="S77" s="112">
        <f t="shared" si="17"/>
        <v>0</v>
      </c>
      <c r="T77" s="112">
        <f>T78+T86+T87+T88+T89+T90</f>
        <v>0</v>
      </c>
      <c r="U77" s="185">
        <f>U78+U86+U87+U88+U89+U90</f>
        <v>0</v>
      </c>
    </row>
    <row r="78" spans="1:34" s="114" customFormat="1" ht="31.5" x14ac:dyDescent="0.25">
      <c r="A78" s="110" t="s">
        <v>291</v>
      </c>
      <c r="B78" s="111" t="s">
        <v>123</v>
      </c>
      <c r="C78" s="177" t="s">
        <v>217</v>
      </c>
      <c r="D78" s="184">
        <f>SUM(D80:D85)</f>
        <v>0</v>
      </c>
      <c r="E78" s="112">
        <f>SUM(E80:E85)</f>
        <v>0</v>
      </c>
      <c r="F78" s="113">
        <f t="shared" si="12"/>
        <v>0</v>
      </c>
      <c r="G78" s="112">
        <f t="shared" si="13"/>
        <v>0</v>
      </c>
      <c r="H78" s="112">
        <f>SUM(H80:H85)</f>
        <v>0</v>
      </c>
      <c r="I78" s="185">
        <f>SUM(I80:I85)</f>
        <v>0</v>
      </c>
      <c r="J78" s="184">
        <f>SUM(J80:J85)</f>
        <v>0</v>
      </c>
      <c r="K78" s="112">
        <f>SUM(K80:K85)</f>
        <v>0</v>
      </c>
      <c r="L78" s="113">
        <f t="shared" si="14"/>
        <v>0</v>
      </c>
      <c r="M78" s="112">
        <f t="shared" si="15"/>
        <v>0</v>
      </c>
      <c r="N78" s="112">
        <f>SUM(N80:N85)</f>
        <v>0</v>
      </c>
      <c r="O78" s="185">
        <f>SUM(O80:O85)</f>
        <v>0</v>
      </c>
      <c r="P78" s="184">
        <f>SUM(P80:P85)</f>
        <v>0</v>
      </c>
      <c r="Q78" s="112">
        <f>SUM(Q80:Q85)</f>
        <v>0</v>
      </c>
      <c r="R78" s="113">
        <f t="shared" si="16"/>
        <v>0</v>
      </c>
      <c r="S78" s="112">
        <f t="shared" si="17"/>
        <v>0</v>
      </c>
      <c r="T78" s="112">
        <f>SUM(T80:T85)</f>
        <v>0</v>
      </c>
      <c r="U78" s="185">
        <f>SUM(U80:U85)</f>
        <v>0</v>
      </c>
    </row>
    <row r="79" spans="1:34" s="114" customFormat="1" x14ac:dyDescent="0.25">
      <c r="A79" s="110"/>
      <c r="B79" s="118" t="s">
        <v>230</v>
      </c>
      <c r="C79" s="177"/>
      <c r="D79" s="192"/>
      <c r="E79" s="131"/>
      <c r="F79" s="113"/>
      <c r="G79" s="112"/>
      <c r="H79" s="130"/>
      <c r="I79" s="193"/>
      <c r="J79" s="192"/>
      <c r="K79" s="131"/>
      <c r="L79" s="113"/>
      <c r="M79" s="112"/>
      <c r="N79" s="130"/>
      <c r="O79" s="193"/>
      <c r="P79" s="192"/>
      <c r="Q79" s="131"/>
      <c r="R79" s="113"/>
      <c r="S79" s="112"/>
      <c r="T79" s="130"/>
      <c r="U79" s="193"/>
      <c r="V79" s="132"/>
      <c r="W79" s="132"/>
      <c r="X79" s="132"/>
      <c r="Y79" s="132"/>
      <c r="Z79" s="132"/>
      <c r="AA79" s="132"/>
      <c r="AB79" s="132"/>
      <c r="AC79" s="132"/>
      <c r="AD79" s="132"/>
      <c r="AE79" s="132"/>
      <c r="AF79" s="132"/>
      <c r="AG79" s="132"/>
      <c r="AH79" s="132"/>
    </row>
    <row r="80" spans="1:34" s="105" customFormat="1" x14ac:dyDescent="0.25">
      <c r="A80" s="115"/>
      <c r="B80" s="118" t="s">
        <v>237</v>
      </c>
      <c r="C80" s="178" t="s">
        <v>217</v>
      </c>
      <c r="D80" s="188"/>
      <c r="E80" s="170"/>
      <c r="F80" s="113">
        <f t="shared" ref="F80:F91" si="18">D80-E80</f>
        <v>0</v>
      </c>
      <c r="G80" s="112">
        <f t="shared" ref="G80:G91" si="19">H80+I80</f>
        <v>0</v>
      </c>
      <c r="H80" s="205"/>
      <c r="I80" s="189"/>
      <c r="J80" s="188"/>
      <c r="K80" s="170"/>
      <c r="L80" s="113">
        <f t="shared" ref="L80:L91" si="20">J80-K80</f>
        <v>0</v>
      </c>
      <c r="M80" s="112">
        <f t="shared" ref="M80:M91" si="21">N80+O80</f>
        <v>0</v>
      </c>
      <c r="N80" s="205"/>
      <c r="O80" s="189"/>
      <c r="P80" s="188"/>
      <c r="Q80" s="170"/>
      <c r="R80" s="113">
        <f t="shared" ref="R80:R91" si="22">P80-Q80</f>
        <v>0</v>
      </c>
      <c r="S80" s="112">
        <f t="shared" ref="S80:S91" si="23">T80+U80</f>
        <v>0</v>
      </c>
      <c r="T80" s="205"/>
      <c r="U80" s="189"/>
    </row>
    <row r="81" spans="1:21" s="105" customFormat="1" x14ac:dyDescent="0.25">
      <c r="A81" s="115"/>
      <c r="B81" s="118" t="s">
        <v>292</v>
      </c>
      <c r="C81" s="178" t="s">
        <v>217</v>
      </c>
      <c r="D81" s="188"/>
      <c r="E81" s="170"/>
      <c r="F81" s="113">
        <f t="shared" si="18"/>
        <v>0</v>
      </c>
      <c r="G81" s="112">
        <f t="shared" si="19"/>
        <v>0</v>
      </c>
      <c r="H81" s="205"/>
      <c r="I81" s="189"/>
      <c r="J81" s="188"/>
      <c r="K81" s="170"/>
      <c r="L81" s="113">
        <f t="shared" si="20"/>
        <v>0</v>
      </c>
      <c r="M81" s="112">
        <f t="shared" si="21"/>
        <v>0</v>
      </c>
      <c r="N81" s="205"/>
      <c r="O81" s="189"/>
      <c r="P81" s="188"/>
      <c r="Q81" s="170"/>
      <c r="R81" s="113">
        <f t="shared" si="22"/>
        <v>0</v>
      </c>
      <c r="S81" s="112">
        <f t="shared" si="23"/>
        <v>0</v>
      </c>
      <c r="T81" s="205"/>
      <c r="U81" s="189"/>
    </row>
    <row r="82" spans="1:21" s="105" customFormat="1" x14ac:dyDescent="0.25">
      <c r="A82" s="115"/>
      <c r="B82" s="118" t="s">
        <v>293</v>
      </c>
      <c r="C82" s="178" t="s">
        <v>217</v>
      </c>
      <c r="D82" s="188"/>
      <c r="E82" s="170"/>
      <c r="F82" s="113">
        <f t="shared" si="18"/>
        <v>0</v>
      </c>
      <c r="G82" s="112">
        <f t="shared" si="19"/>
        <v>0</v>
      </c>
      <c r="H82" s="205"/>
      <c r="I82" s="189"/>
      <c r="J82" s="188"/>
      <c r="K82" s="170"/>
      <c r="L82" s="113">
        <f t="shared" si="20"/>
        <v>0</v>
      </c>
      <c r="M82" s="112">
        <f t="shared" si="21"/>
        <v>0</v>
      </c>
      <c r="N82" s="205"/>
      <c r="O82" s="189"/>
      <c r="P82" s="188"/>
      <c r="Q82" s="170"/>
      <c r="R82" s="113">
        <f t="shared" si="22"/>
        <v>0</v>
      </c>
      <c r="S82" s="112">
        <f t="shared" si="23"/>
        <v>0</v>
      </c>
      <c r="T82" s="205"/>
      <c r="U82" s="189"/>
    </row>
    <row r="83" spans="1:21" s="105" customFormat="1" x14ac:dyDescent="0.25">
      <c r="A83" s="115"/>
      <c r="B83" s="118" t="s">
        <v>294</v>
      </c>
      <c r="C83" s="178" t="s">
        <v>217</v>
      </c>
      <c r="D83" s="188"/>
      <c r="E83" s="170"/>
      <c r="F83" s="113">
        <f t="shared" si="18"/>
        <v>0</v>
      </c>
      <c r="G83" s="112">
        <f t="shared" si="19"/>
        <v>0</v>
      </c>
      <c r="H83" s="205"/>
      <c r="I83" s="189"/>
      <c r="J83" s="188"/>
      <c r="K83" s="170"/>
      <c r="L83" s="113">
        <f t="shared" si="20"/>
        <v>0</v>
      </c>
      <c r="M83" s="112">
        <f t="shared" si="21"/>
        <v>0</v>
      </c>
      <c r="N83" s="205"/>
      <c r="O83" s="189"/>
      <c r="P83" s="188"/>
      <c r="Q83" s="170"/>
      <c r="R83" s="113">
        <f t="shared" si="22"/>
        <v>0</v>
      </c>
      <c r="S83" s="112">
        <f t="shared" si="23"/>
        <v>0</v>
      </c>
      <c r="T83" s="205"/>
      <c r="U83" s="189"/>
    </row>
    <row r="84" spans="1:21" s="105" customFormat="1" x14ac:dyDescent="0.25">
      <c r="A84" s="115"/>
      <c r="B84" s="118" t="s">
        <v>295</v>
      </c>
      <c r="C84" s="178" t="s">
        <v>217</v>
      </c>
      <c r="D84" s="188"/>
      <c r="E84" s="170"/>
      <c r="F84" s="113">
        <f t="shared" si="18"/>
        <v>0</v>
      </c>
      <c r="G84" s="112">
        <f t="shared" si="19"/>
        <v>0</v>
      </c>
      <c r="H84" s="205"/>
      <c r="I84" s="189"/>
      <c r="J84" s="188"/>
      <c r="K84" s="170"/>
      <c r="L84" s="113">
        <f t="shared" si="20"/>
        <v>0</v>
      </c>
      <c r="M84" s="112">
        <f t="shared" si="21"/>
        <v>0</v>
      </c>
      <c r="N84" s="205"/>
      <c r="O84" s="189"/>
      <c r="P84" s="188"/>
      <c r="Q84" s="170"/>
      <c r="R84" s="113">
        <f t="shared" si="22"/>
        <v>0</v>
      </c>
      <c r="S84" s="112">
        <f t="shared" si="23"/>
        <v>0</v>
      </c>
      <c r="T84" s="205"/>
      <c r="U84" s="189"/>
    </row>
    <row r="85" spans="1:21" s="105" customFormat="1" x14ac:dyDescent="0.25">
      <c r="A85" s="115"/>
      <c r="B85" s="118" t="s">
        <v>296</v>
      </c>
      <c r="C85" s="178" t="s">
        <v>217</v>
      </c>
      <c r="D85" s="188"/>
      <c r="E85" s="170"/>
      <c r="F85" s="113">
        <f t="shared" si="18"/>
        <v>0</v>
      </c>
      <c r="G85" s="112">
        <f t="shared" si="19"/>
        <v>0</v>
      </c>
      <c r="H85" s="205"/>
      <c r="I85" s="189"/>
      <c r="J85" s="188"/>
      <c r="K85" s="170"/>
      <c r="L85" s="113">
        <f t="shared" si="20"/>
        <v>0</v>
      </c>
      <c r="M85" s="112">
        <f t="shared" si="21"/>
        <v>0</v>
      </c>
      <c r="N85" s="205"/>
      <c r="O85" s="189"/>
      <c r="P85" s="188"/>
      <c r="Q85" s="170"/>
      <c r="R85" s="113">
        <f t="shared" si="22"/>
        <v>0</v>
      </c>
      <c r="S85" s="112">
        <f t="shared" si="23"/>
        <v>0</v>
      </c>
      <c r="T85" s="205"/>
      <c r="U85" s="189"/>
    </row>
    <row r="86" spans="1:21" s="114" customFormat="1" x14ac:dyDescent="0.25">
      <c r="A86" s="110" t="s">
        <v>297</v>
      </c>
      <c r="B86" s="111" t="s">
        <v>124</v>
      </c>
      <c r="C86" s="177" t="s">
        <v>217</v>
      </c>
      <c r="D86" s="188"/>
      <c r="E86" s="170"/>
      <c r="F86" s="113">
        <f t="shared" si="18"/>
        <v>0</v>
      </c>
      <c r="G86" s="112">
        <f t="shared" si="19"/>
        <v>0</v>
      </c>
      <c r="H86" s="205"/>
      <c r="I86" s="189"/>
      <c r="J86" s="188"/>
      <c r="K86" s="170"/>
      <c r="L86" s="113">
        <f t="shared" si="20"/>
        <v>0</v>
      </c>
      <c r="M86" s="112">
        <f t="shared" si="21"/>
        <v>0</v>
      </c>
      <c r="N86" s="205"/>
      <c r="O86" s="189"/>
      <c r="P86" s="188"/>
      <c r="Q86" s="170"/>
      <c r="R86" s="113">
        <f t="shared" si="22"/>
        <v>0</v>
      </c>
      <c r="S86" s="112">
        <f t="shared" si="23"/>
        <v>0</v>
      </c>
      <c r="T86" s="205"/>
      <c r="U86" s="189"/>
    </row>
    <row r="87" spans="1:21" s="114" customFormat="1" x14ac:dyDescent="0.25">
      <c r="A87" s="110" t="s">
        <v>298</v>
      </c>
      <c r="B87" s="111" t="s">
        <v>125</v>
      </c>
      <c r="C87" s="177" t="s">
        <v>217</v>
      </c>
      <c r="D87" s="188"/>
      <c r="E87" s="170"/>
      <c r="F87" s="113">
        <f t="shared" si="18"/>
        <v>0</v>
      </c>
      <c r="G87" s="112">
        <f t="shared" si="19"/>
        <v>0</v>
      </c>
      <c r="H87" s="205"/>
      <c r="I87" s="189"/>
      <c r="J87" s="188"/>
      <c r="K87" s="170"/>
      <c r="L87" s="113">
        <f t="shared" si="20"/>
        <v>0</v>
      </c>
      <c r="M87" s="112">
        <f t="shared" si="21"/>
        <v>0</v>
      </c>
      <c r="N87" s="205"/>
      <c r="O87" s="189"/>
      <c r="P87" s="188"/>
      <c r="Q87" s="170"/>
      <c r="R87" s="113">
        <f t="shared" si="22"/>
        <v>0</v>
      </c>
      <c r="S87" s="112">
        <f t="shared" si="23"/>
        <v>0</v>
      </c>
      <c r="T87" s="205"/>
      <c r="U87" s="189"/>
    </row>
    <row r="88" spans="1:21" s="114" customFormat="1" x14ac:dyDescent="0.25">
      <c r="A88" s="110" t="s">
        <v>299</v>
      </c>
      <c r="B88" s="111" t="s">
        <v>126</v>
      </c>
      <c r="C88" s="177" t="s">
        <v>217</v>
      </c>
      <c r="D88" s="188"/>
      <c r="E88" s="170"/>
      <c r="F88" s="113">
        <f t="shared" si="18"/>
        <v>0</v>
      </c>
      <c r="G88" s="112">
        <f t="shared" si="19"/>
        <v>0</v>
      </c>
      <c r="H88" s="205"/>
      <c r="I88" s="189"/>
      <c r="J88" s="188"/>
      <c r="K88" s="170"/>
      <c r="L88" s="113">
        <f t="shared" si="20"/>
        <v>0</v>
      </c>
      <c r="M88" s="112">
        <f t="shared" si="21"/>
        <v>0</v>
      </c>
      <c r="N88" s="205"/>
      <c r="O88" s="189"/>
      <c r="P88" s="188"/>
      <c r="Q88" s="170"/>
      <c r="R88" s="113">
        <f t="shared" si="22"/>
        <v>0</v>
      </c>
      <c r="S88" s="112">
        <f t="shared" si="23"/>
        <v>0</v>
      </c>
      <c r="T88" s="205"/>
      <c r="U88" s="189"/>
    </row>
    <row r="89" spans="1:21" s="114" customFormat="1" ht="17.25" customHeight="1" x14ac:dyDescent="0.25">
      <c r="A89" s="110" t="s">
        <v>300</v>
      </c>
      <c r="B89" s="111" t="s">
        <v>127</v>
      </c>
      <c r="C89" s="177" t="s">
        <v>217</v>
      </c>
      <c r="D89" s="188"/>
      <c r="E89" s="170"/>
      <c r="F89" s="113">
        <f t="shared" si="18"/>
        <v>0</v>
      </c>
      <c r="G89" s="112">
        <f t="shared" si="19"/>
        <v>0</v>
      </c>
      <c r="H89" s="205"/>
      <c r="I89" s="189"/>
      <c r="J89" s="188"/>
      <c r="K89" s="170"/>
      <c r="L89" s="113">
        <f t="shared" si="20"/>
        <v>0</v>
      </c>
      <c r="M89" s="112">
        <f t="shared" si="21"/>
        <v>0</v>
      </c>
      <c r="N89" s="205"/>
      <c r="O89" s="189"/>
      <c r="P89" s="188"/>
      <c r="Q89" s="170"/>
      <c r="R89" s="113">
        <f t="shared" si="22"/>
        <v>0</v>
      </c>
      <c r="S89" s="112">
        <f t="shared" si="23"/>
        <v>0</v>
      </c>
      <c r="T89" s="205"/>
      <c r="U89" s="189"/>
    </row>
    <row r="90" spans="1:21" s="114" customFormat="1" ht="31.5" x14ac:dyDescent="0.25">
      <c r="A90" s="110" t="s">
        <v>301</v>
      </c>
      <c r="B90" s="111" t="s">
        <v>302</v>
      </c>
      <c r="C90" s="177" t="s">
        <v>217</v>
      </c>
      <c r="D90" s="188"/>
      <c r="E90" s="170"/>
      <c r="F90" s="113">
        <f t="shared" si="18"/>
        <v>0</v>
      </c>
      <c r="G90" s="112">
        <f t="shared" si="19"/>
        <v>0</v>
      </c>
      <c r="H90" s="205"/>
      <c r="I90" s="189"/>
      <c r="J90" s="188"/>
      <c r="K90" s="170"/>
      <c r="L90" s="113">
        <f t="shared" si="20"/>
        <v>0</v>
      </c>
      <c r="M90" s="112">
        <f t="shared" si="21"/>
        <v>0</v>
      </c>
      <c r="N90" s="205"/>
      <c r="O90" s="189"/>
      <c r="P90" s="188"/>
      <c r="Q90" s="170"/>
      <c r="R90" s="113">
        <f t="shared" si="22"/>
        <v>0</v>
      </c>
      <c r="S90" s="112">
        <f t="shared" si="23"/>
        <v>0</v>
      </c>
      <c r="T90" s="205"/>
      <c r="U90" s="189"/>
    </row>
    <row r="91" spans="1:21" s="126" customFormat="1" ht="16.5" thickBot="1" x14ac:dyDescent="0.3">
      <c r="A91" s="110"/>
      <c r="B91" s="111" t="s">
        <v>303</v>
      </c>
      <c r="C91" s="177"/>
      <c r="D91" s="194">
        <f>D12+D22+D23+D77+D76</f>
        <v>25221.9</v>
      </c>
      <c r="E91" s="195">
        <f>E12+E22+E23+E77+E76</f>
        <v>24627.4</v>
      </c>
      <c r="F91" s="196">
        <f t="shared" si="18"/>
        <v>594.5</v>
      </c>
      <c r="G91" s="195">
        <f t="shared" si="19"/>
        <v>0</v>
      </c>
      <c r="H91" s="195">
        <f>H12+H22+H23+H77+H76</f>
        <v>0</v>
      </c>
      <c r="I91" s="197">
        <f>I12+I22+I23+I77+I76</f>
        <v>0</v>
      </c>
      <c r="J91" s="194">
        <f>J12+J22+J23+J77+J76</f>
        <v>0</v>
      </c>
      <c r="K91" s="195">
        <f>K12+K22+K23+K77+K76</f>
        <v>0</v>
      </c>
      <c r="L91" s="196">
        <f t="shared" si="20"/>
        <v>0</v>
      </c>
      <c r="M91" s="195">
        <f t="shared" si="21"/>
        <v>0</v>
      </c>
      <c r="N91" s="195">
        <f>N12+N22+N23+N77+N76</f>
        <v>0</v>
      </c>
      <c r="O91" s="197">
        <f>O12+O22+O23+O77+O76</f>
        <v>0</v>
      </c>
      <c r="P91" s="194">
        <f>P12+P22+P23+P77+P76</f>
        <v>0</v>
      </c>
      <c r="Q91" s="195">
        <f>Q12+Q22+Q23+Q77+Q76</f>
        <v>0</v>
      </c>
      <c r="R91" s="196">
        <f t="shared" si="22"/>
        <v>0</v>
      </c>
      <c r="S91" s="195">
        <f t="shared" si="23"/>
        <v>0</v>
      </c>
      <c r="T91" s="195">
        <f>T12+T22+T23+T77+T76</f>
        <v>0</v>
      </c>
      <c r="U91" s="197">
        <f>U12+U22+U23+U77+U76</f>
        <v>0</v>
      </c>
    </row>
    <row r="92" spans="1:21" ht="6.75" customHeight="1" x14ac:dyDescent="0.25">
      <c r="B92" s="133"/>
      <c r="C92" s="134"/>
      <c r="D92" s="134"/>
    </row>
    <row r="93" spans="1:21" ht="28.5" customHeight="1" x14ac:dyDescent="0.25">
      <c r="B93" s="460" t="str">
        <f>Додаток2_Бюджетний_запит!B23</f>
        <v>Перший заступник голови обласної державної адміністрації (начальника обласної військової адміністрації)</v>
      </c>
      <c r="C93" s="460"/>
      <c r="D93" s="460"/>
      <c r="E93" s="460"/>
      <c r="F93" s="162"/>
      <c r="G93" s="463"/>
      <c r="H93" s="463"/>
      <c r="I93" s="463"/>
      <c r="J93" s="463"/>
      <c r="K93" s="463"/>
      <c r="L93" s="172"/>
      <c r="N93" s="462" t="str">
        <f>Додаток2_Бюджетний_запит!O23</f>
        <v>Альона АТАМАНЮК</v>
      </c>
      <c r="O93" s="462"/>
      <c r="P93" s="462"/>
      <c r="Q93" s="462"/>
      <c r="R93" s="462"/>
    </row>
    <row r="94" spans="1:21" x14ac:dyDescent="0.25">
      <c r="B94" s="163"/>
      <c r="C94" s="134"/>
      <c r="D94" s="134"/>
      <c r="E94" s="104"/>
      <c r="F94" s="104"/>
      <c r="G94" s="461" t="s">
        <v>9</v>
      </c>
      <c r="H94" s="461"/>
      <c r="I94" s="461"/>
      <c r="J94" s="461"/>
      <c r="K94" s="461"/>
      <c r="L94" s="173"/>
      <c r="N94" s="461" t="s">
        <v>304</v>
      </c>
      <c r="O94" s="461"/>
      <c r="P94" s="461"/>
      <c r="Q94" s="461"/>
      <c r="R94" s="461"/>
    </row>
    <row r="95" spans="1:21" ht="6" customHeight="1" x14ac:dyDescent="0.25">
      <c r="B95" s="163"/>
      <c r="C95" s="134"/>
      <c r="D95" s="134"/>
      <c r="E95" s="104"/>
      <c r="F95" s="104"/>
      <c r="G95" s="103"/>
      <c r="H95" s="103"/>
      <c r="N95" s="103"/>
      <c r="O95" s="103"/>
    </row>
    <row r="96" spans="1:21" ht="48" customHeight="1" x14ac:dyDescent="0.25">
      <c r="B96" s="460" t="str">
        <f>Додаток2_Бюджетний_запит!B25</f>
        <v>Начальник відділу фінансово - господарського забезпечення апрарату  обласної державної адміністрації ( обласної військової адміністрації) - головний бухгалтер</v>
      </c>
      <c r="C96" s="460"/>
      <c r="D96" s="460"/>
      <c r="E96" s="460"/>
      <c r="F96" s="162"/>
      <c r="G96" s="443"/>
      <c r="H96" s="443"/>
      <c r="I96" s="443"/>
      <c r="J96" s="443"/>
      <c r="K96" s="443"/>
      <c r="L96" s="173"/>
      <c r="N96" s="464" t="str">
        <f>Додаток2_Бюджетний_запит!O25</f>
        <v>Галина МИХАЙЛЮК</v>
      </c>
      <c r="O96" s="464"/>
      <c r="P96" s="464"/>
      <c r="Q96" s="464"/>
      <c r="R96" s="464"/>
    </row>
    <row r="97" spans="2:18" x14ac:dyDescent="0.25">
      <c r="B97" s="134"/>
      <c r="C97" s="134"/>
      <c r="D97" s="134"/>
      <c r="E97" s="104"/>
      <c r="F97" s="104"/>
      <c r="G97" s="461" t="s">
        <v>9</v>
      </c>
      <c r="H97" s="461"/>
      <c r="I97" s="461"/>
      <c r="J97" s="461"/>
      <c r="K97" s="461"/>
      <c r="L97" s="173"/>
      <c r="N97" s="461" t="s">
        <v>304</v>
      </c>
      <c r="O97" s="461"/>
      <c r="P97" s="461"/>
      <c r="Q97" s="461"/>
      <c r="R97" s="461"/>
    </row>
    <row r="98" spans="2:18" x14ac:dyDescent="0.25">
      <c r="B98" s="133"/>
      <c r="C98" s="134"/>
      <c r="D98" s="134"/>
    </row>
    <row r="99" spans="2:18" x14ac:dyDescent="0.25">
      <c r="B99" s="133"/>
      <c r="C99" s="134"/>
      <c r="D99" s="134"/>
    </row>
    <row r="100" spans="2:18" ht="39.75" customHeight="1" x14ac:dyDescent="0.25">
      <c r="B100" s="211"/>
      <c r="C100" s="134"/>
      <c r="D100" s="134"/>
    </row>
    <row r="101" spans="2:18" x14ac:dyDescent="0.25">
      <c r="B101" s="133"/>
      <c r="C101" s="134"/>
      <c r="D101" s="134"/>
    </row>
    <row r="102" spans="2:18" x14ac:dyDescent="0.25">
      <c r="B102" s="133"/>
      <c r="C102" s="134"/>
      <c r="D102" s="134"/>
    </row>
    <row r="103" spans="2:18" x14ac:dyDescent="0.25">
      <c r="B103" s="133"/>
      <c r="C103" s="134"/>
      <c r="D103" s="134"/>
    </row>
    <row r="104" spans="2:18" x14ac:dyDescent="0.25">
      <c r="B104" s="133"/>
      <c r="C104" s="134"/>
      <c r="D104" s="134"/>
    </row>
    <row r="105" spans="2:18" x14ac:dyDescent="0.25">
      <c r="B105" s="133"/>
      <c r="C105" s="134"/>
      <c r="D105" s="134"/>
    </row>
    <row r="106" spans="2:18" x14ac:dyDescent="0.25">
      <c r="B106" s="133"/>
      <c r="C106" s="134"/>
      <c r="D106" s="134"/>
    </row>
    <row r="107" spans="2:18" x14ac:dyDescent="0.25">
      <c r="B107" s="133"/>
      <c r="C107" s="134"/>
      <c r="D107" s="134"/>
    </row>
    <row r="108" spans="2:18" x14ac:dyDescent="0.25">
      <c r="B108" s="133"/>
      <c r="C108" s="134"/>
      <c r="D108" s="134"/>
    </row>
    <row r="109" spans="2:18" x14ac:dyDescent="0.25">
      <c r="B109" s="133"/>
      <c r="C109" s="134"/>
      <c r="D109" s="134"/>
    </row>
    <row r="110" spans="2:18" x14ac:dyDescent="0.25">
      <c r="B110" s="133"/>
      <c r="C110" s="134"/>
      <c r="D110" s="134"/>
    </row>
    <row r="111" spans="2:18" x14ac:dyDescent="0.25">
      <c r="B111" s="133"/>
      <c r="C111" s="134"/>
      <c r="D111" s="134"/>
    </row>
    <row r="112" spans="2:18" x14ac:dyDescent="0.25">
      <c r="B112" s="133"/>
      <c r="C112" s="134"/>
      <c r="D112" s="134"/>
    </row>
    <row r="113" spans="2:4" x14ac:dyDescent="0.25">
      <c r="B113" s="133"/>
      <c r="C113" s="134"/>
      <c r="D113" s="134"/>
    </row>
    <row r="114" spans="2:4" x14ac:dyDescent="0.25">
      <c r="B114" s="133"/>
      <c r="C114" s="134"/>
      <c r="D114" s="134"/>
    </row>
    <row r="115" spans="2:4" x14ac:dyDescent="0.25">
      <c r="B115" s="133"/>
      <c r="C115" s="134"/>
      <c r="D115" s="134"/>
    </row>
    <row r="116" spans="2:4" x14ac:dyDescent="0.25">
      <c r="B116" s="133"/>
      <c r="C116" s="134"/>
      <c r="D116" s="134"/>
    </row>
    <row r="117" spans="2:4" x14ac:dyDescent="0.25">
      <c r="B117" s="133"/>
      <c r="C117" s="134"/>
      <c r="D117" s="134"/>
    </row>
    <row r="118" spans="2:4" x14ac:dyDescent="0.25">
      <c r="B118" s="133"/>
      <c r="C118" s="134"/>
      <c r="D118" s="134"/>
    </row>
    <row r="119" spans="2:4" x14ac:dyDescent="0.25">
      <c r="B119" s="133"/>
      <c r="C119" s="134"/>
      <c r="D119" s="134"/>
    </row>
    <row r="120" spans="2:4" x14ac:dyDescent="0.25">
      <c r="B120" s="133"/>
      <c r="C120" s="134"/>
      <c r="D120" s="134"/>
    </row>
    <row r="121" spans="2:4" x14ac:dyDescent="0.25">
      <c r="B121" s="133"/>
      <c r="C121" s="134"/>
      <c r="D121" s="134"/>
    </row>
    <row r="122" spans="2:4" x14ac:dyDescent="0.25">
      <c r="B122" s="133"/>
      <c r="C122" s="134"/>
      <c r="D122" s="134"/>
    </row>
    <row r="123" spans="2:4" x14ac:dyDescent="0.25">
      <c r="B123" s="133"/>
      <c r="C123" s="134"/>
      <c r="D123" s="134"/>
    </row>
    <row r="124" spans="2:4" x14ac:dyDescent="0.25">
      <c r="B124" s="133"/>
      <c r="C124" s="134"/>
      <c r="D124" s="134"/>
    </row>
    <row r="125" spans="2:4" x14ac:dyDescent="0.25">
      <c r="B125" s="133"/>
      <c r="C125" s="134"/>
      <c r="D125" s="134"/>
    </row>
    <row r="126" spans="2:4" x14ac:dyDescent="0.25">
      <c r="B126" s="133"/>
      <c r="C126" s="134"/>
      <c r="D126" s="134"/>
    </row>
    <row r="127" spans="2:4" x14ac:dyDescent="0.25">
      <c r="B127" s="133"/>
      <c r="C127" s="134"/>
      <c r="D127" s="134"/>
    </row>
    <row r="128" spans="2:4" x14ac:dyDescent="0.25">
      <c r="B128" s="133"/>
      <c r="C128" s="134"/>
      <c r="D128" s="134"/>
    </row>
    <row r="129" spans="2:4" x14ac:dyDescent="0.25">
      <c r="B129" s="133"/>
      <c r="C129" s="134"/>
      <c r="D129" s="134"/>
    </row>
    <row r="130" spans="2:4" x14ac:dyDescent="0.25">
      <c r="B130" s="133"/>
      <c r="C130" s="134"/>
      <c r="D130" s="134"/>
    </row>
    <row r="131" spans="2:4" x14ac:dyDescent="0.25">
      <c r="B131" s="133"/>
      <c r="C131" s="134"/>
      <c r="D131" s="134"/>
    </row>
    <row r="132" spans="2:4" x14ac:dyDescent="0.25">
      <c r="B132" s="133"/>
      <c r="C132" s="134"/>
      <c r="D132" s="134"/>
    </row>
    <row r="133" spans="2:4" x14ac:dyDescent="0.25">
      <c r="B133" s="133"/>
      <c r="C133" s="134"/>
      <c r="D133" s="134"/>
    </row>
    <row r="134" spans="2:4" x14ac:dyDescent="0.25">
      <c r="B134" s="133"/>
      <c r="C134" s="134"/>
      <c r="D134" s="134"/>
    </row>
    <row r="135" spans="2:4" x14ac:dyDescent="0.25">
      <c r="B135" s="133"/>
      <c r="C135" s="134"/>
      <c r="D135" s="134"/>
    </row>
    <row r="136" spans="2:4" x14ac:dyDescent="0.25">
      <c r="B136" s="133"/>
      <c r="C136" s="134"/>
      <c r="D136" s="134"/>
    </row>
    <row r="137" spans="2:4" x14ac:dyDescent="0.25">
      <c r="B137" s="133"/>
      <c r="C137" s="134"/>
      <c r="D137" s="134"/>
    </row>
    <row r="138" spans="2:4" x14ac:dyDescent="0.25">
      <c r="B138" s="133"/>
      <c r="C138" s="134"/>
      <c r="D138" s="134"/>
    </row>
    <row r="139" spans="2:4" x14ac:dyDescent="0.25">
      <c r="B139" s="133"/>
      <c r="C139" s="134"/>
      <c r="D139" s="134"/>
    </row>
    <row r="140" spans="2:4" x14ac:dyDescent="0.25">
      <c r="B140" s="133"/>
      <c r="C140" s="134"/>
      <c r="D140" s="134"/>
    </row>
    <row r="141" spans="2:4" x14ac:dyDescent="0.25">
      <c r="B141" s="133"/>
      <c r="C141" s="134"/>
      <c r="D141" s="134"/>
    </row>
    <row r="142" spans="2:4" x14ac:dyDescent="0.25">
      <c r="B142" s="133"/>
      <c r="C142" s="134"/>
      <c r="D142" s="134"/>
    </row>
    <row r="143" spans="2:4" x14ac:dyDescent="0.25">
      <c r="B143" s="133"/>
      <c r="C143" s="134"/>
      <c r="D143" s="134"/>
    </row>
    <row r="144" spans="2:4" x14ac:dyDescent="0.25">
      <c r="B144" s="133"/>
      <c r="C144" s="134"/>
      <c r="D144" s="134"/>
    </row>
    <row r="145" spans="2:4" x14ac:dyDescent="0.25">
      <c r="B145" s="133"/>
      <c r="C145" s="134"/>
      <c r="D145" s="134"/>
    </row>
    <row r="146" spans="2:4" x14ac:dyDescent="0.25">
      <c r="B146" s="133"/>
      <c r="C146" s="134"/>
      <c r="D146" s="134"/>
    </row>
    <row r="147" spans="2:4" x14ac:dyDescent="0.25">
      <c r="B147" s="133"/>
      <c r="C147" s="134"/>
      <c r="D147" s="134"/>
    </row>
    <row r="148" spans="2:4" x14ac:dyDescent="0.25">
      <c r="B148" s="133"/>
      <c r="C148" s="134"/>
      <c r="D148" s="134"/>
    </row>
    <row r="149" spans="2:4" x14ac:dyDescent="0.25">
      <c r="B149" s="133"/>
      <c r="C149" s="134"/>
      <c r="D149" s="134"/>
    </row>
    <row r="150" spans="2:4" x14ac:dyDescent="0.25">
      <c r="B150" s="133"/>
      <c r="C150" s="134"/>
      <c r="D150" s="134"/>
    </row>
    <row r="151" spans="2:4" x14ac:dyDescent="0.25">
      <c r="B151" s="133"/>
      <c r="C151" s="134"/>
      <c r="D151" s="134"/>
    </row>
    <row r="152" spans="2:4" x14ac:dyDescent="0.25">
      <c r="B152" s="133"/>
      <c r="C152" s="134"/>
      <c r="D152" s="134"/>
    </row>
    <row r="153" spans="2:4" x14ac:dyDescent="0.25">
      <c r="B153" s="133"/>
      <c r="C153" s="134"/>
      <c r="D153" s="134"/>
    </row>
    <row r="154" spans="2:4" x14ac:dyDescent="0.25">
      <c r="B154" s="133"/>
      <c r="C154" s="134"/>
      <c r="D154" s="134"/>
    </row>
    <row r="155" spans="2:4" x14ac:dyDescent="0.25">
      <c r="B155" s="133"/>
      <c r="C155" s="134"/>
      <c r="D155" s="134"/>
    </row>
    <row r="156" spans="2:4" x14ac:dyDescent="0.25">
      <c r="B156" s="133"/>
      <c r="C156" s="134"/>
      <c r="D156" s="134"/>
    </row>
    <row r="157" spans="2:4" x14ac:dyDescent="0.25">
      <c r="B157" s="133"/>
      <c r="C157" s="134"/>
      <c r="D157" s="134"/>
    </row>
    <row r="158" spans="2:4" x14ac:dyDescent="0.25">
      <c r="B158" s="133"/>
      <c r="C158" s="134"/>
      <c r="D158" s="134"/>
    </row>
    <row r="159" spans="2:4" x14ac:dyDescent="0.25">
      <c r="B159" s="133"/>
      <c r="C159" s="134"/>
      <c r="D159" s="134"/>
    </row>
    <row r="160" spans="2:4" x14ac:dyDescent="0.25">
      <c r="B160" s="133"/>
      <c r="C160" s="134"/>
      <c r="D160" s="134"/>
    </row>
    <row r="161" spans="2:4" x14ac:dyDescent="0.25">
      <c r="B161" s="133"/>
      <c r="C161" s="134"/>
      <c r="D161" s="134"/>
    </row>
    <row r="162" spans="2:4" x14ac:dyDescent="0.25">
      <c r="B162" s="133"/>
      <c r="C162" s="134"/>
      <c r="D162" s="134"/>
    </row>
    <row r="163" spans="2:4" x14ac:dyDescent="0.25">
      <c r="B163" s="133"/>
      <c r="C163" s="134"/>
      <c r="D163" s="134"/>
    </row>
    <row r="164" spans="2:4" x14ac:dyDescent="0.25">
      <c r="B164" s="133"/>
      <c r="C164" s="134"/>
      <c r="D164" s="134"/>
    </row>
    <row r="165" spans="2:4" x14ac:dyDescent="0.25">
      <c r="B165" s="133"/>
      <c r="C165" s="134"/>
      <c r="D165" s="134"/>
    </row>
    <row r="166" spans="2:4" x14ac:dyDescent="0.25">
      <c r="B166" s="133"/>
      <c r="C166" s="134"/>
      <c r="D166" s="134"/>
    </row>
    <row r="167" spans="2:4" x14ac:dyDescent="0.25">
      <c r="B167" s="133"/>
      <c r="C167" s="134"/>
      <c r="D167" s="134"/>
    </row>
    <row r="168" spans="2:4" x14ac:dyDescent="0.25">
      <c r="B168" s="133"/>
      <c r="C168" s="134"/>
      <c r="D168" s="134"/>
    </row>
    <row r="169" spans="2:4" x14ac:dyDescent="0.25">
      <c r="B169" s="133"/>
      <c r="C169" s="134"/>
      <c r="D169" s="134"/>
    </row>
    <row r="170" spans="2:4" x14ac:dyDescent="0.25">
      <c r="B170" s="133"/>
      <c r="C170" s="134"/>
      <c r="D170" s="134"/>
    </row>
    <row r="171" spans="2:4" x14ac:dyDescent="0.25">
      <c r="B171" s="133"/>
      <c r="C171" s="134"/>
      <c r="D171" s="134"/>
    </row>
    <row r="172" spans="2:4" x14ac:dyDescent="0.25">
      <c r="B172" s="133"/>
      <c r="C172" s="134"/>
      <c r="D172" s="134"/>
    </row>
    <row r="173" spans="2:4" x14ac:dyDescent="0.25">
      <c r="B173" s="133"/>
      <c r="C173" s="134"/>
      <c r="D173" s="134"/>
    </row>
    <row r="174" spans="2:4" x14ac:dyDescent="0.25">
      <c r="B174" s="133"/>
      <c r="C174" s="134"/>
      <c r="D174" s="134"/>
    </row>
    <row r="175" spans="2:4" x14ac:dyDescent="0.25">
      <c r="B175" s="133"/>
      <c r="C175" s="134"/>
      <c r="D175" s="134"/>
    </row>
    <row r="176" spans="2:4" x14ac:dyDescent="0.25">
      <c r="B176" s="133"/>
      <c r="C176" s="134"/>
      <c r="D176" s="134"/>
    </row>
    <row r="177" spans="2:4" x14ac:dyDescent="0.25">
      <c r="B177" s="133"/>
      <c r="C177" s="134"/>
      <c r="D177" s="134"/>
    </row>
    <row r="178" spans="2:4" x14ac:dyDescent="0.25">
      <c r="B178" s="133"/>
      <c r="C178" s="134"/>
      <c r="D178" s="134"/>
    </row>
    <row r="179" spans="2:4" x14ac:dyDescent="0.25">
      <c r="B179" s="133"/>
      <c r="C179" s="134"/>
      <c r="D179" s="134"/>
    </row>
    <row r="180" spans="2:4" x14ac:dyDescent="0.25">
      <c r="B180" s="133"/>
      <c r="C180" s="134"/>
      <c r="D180" s="134"/>
    </row>
    <row r="181" spans="2:4" x14ac:dyDescent="0.25">
      <c r="B181" s="133"/>
      <c r="C181" s="134"/>
      <c r="D181" s="134"/>
    </row>
    <row r="182" spans="2:4" x14ac:dyDescent="0.25">
      <c r="B182" s="133"/>
      <c r="C182" s="134"/>
      <c r="D182" s="134"/>
    </row>
    <row r="183" spans="2:4" x14ac:dyDescent="0.25">
      <c r="B183" s="133"/>
      <c r="C183" s="134"/>
      <c r="D183" s="134"/>
    </row>
    <row r="184" spans="2:4" x14ac:dyDescent="0.25">
      <c r="B184" s="133"/>
      <c r="C184" s="134"/>
      <c r="D184" s="134"/>
    </row>
    <row r="185" spans="2:4" x14ac:dyDescent="0.25">
      <c r="B185" s="133"/>
      <c r="C185" s="134"/>
      <c r="D185" s="134"/>
    </row>
    <row r="186" spans="2:4" x14ac:dyDescent="0.25">
      <c r="B186" s="133"/>
      <c r="C186" s="134"/>
      <c r="D186" s="134"/>
    </row>
    <row r="187" spans="2:4" x14ac:dyDescent="0.25">
      <c r="B187" s="133"/>
      <c r="C187" s="134"/>
      <c r="D187" s="134"/>
    </row>
    <row r="188" spans="2:4" x14ac:dyDescent="0.25">
      <c r="B188" s="133"/>
      <c r="C188" s="134"/>
      <c r="D188" s="134"/>
    </row>
  </sheetData>
  <sheetProtection formatColumns="0" formatRows="0"/>
  <mergeCells count="42">
    <mergeCell ref="B96:E96"/>
    <mergeCell ref="N97:R97"/>
    <mergeCell ref="G94:K94"/>
    <mergeCell ref="N93:R93"/>
    <mergeCell ref="N94:R94"/>
    <mergeCell ref="G97:K97"/>
    <mergeCell ref="G93:K93"/>
    <mergeCell ref="B93:E93"/>
    <mergeCell ref="N96:R96"/>
    <mergeCell ref="F9:F10"/>
    <mergeCell ref="J8:L8"/>
    <mergeCell ref="S8:U8"/>
    <mergeCell ref="S9:S10"/>
    <mergeCell ref="T9:U9"/>
    <mergeCell ref="M9:M10"/>
    <mergeCell ref="N9:O9"/>
    <mergeCell ref="J7:O7"/>
    <mergeCell ref="G96:K96"/>
    <mergeCell ref="P9:P10"/>
    <mergeCell ref="Q9:Q10"/>
    <mergeCell ref="R9:R10"/>
    <mergeCell ref="M8:O8"/>
    <mergeCell ref="J9:J10"/>
    <mergeCell ref="P8:R8"/>
    <mergeCell ref="K9:K10"/>
    <mergeCell ref="L9:L10"/>
    <mergeCell ref="T1:U1"/>
    <mergeCell ref="T6:U6"/>
    <mergeCell ref="G8:I8"/>
    <mergeCell ref="G9:G10"/>
    <mergeCell ref="H9:I9"/>
    <mergeCell ref="A3:U3"/>
    <mergeCell ref="A4:U4"/>
    <mergeCell ref="A5:U5"/>
    <mergeCell ref="P7:U7"/>
    <mergeCell ref="D7:I7"/>
    <mergeCell ref="A7:A10"/>
    <mergeCell ref="B7:B10"/>
    <mergeCell ref="C7:C10"/>
    <mergeCell ref="D8:F8"/>
    <mergeCell ref="D9:D10"/>
    <mergeCell ref="E9:E10"/>
  </mergeCells>
  <phoneticPr fontId="1" type="noConversion"/>
  <printOptions horizontalCentered="1"/>
  <pageMargins left="0.19685039370078741" right="0.19685039370078741" top="0.19685039370078741" bottom="0.19685039370078741" header="0.11811023622047245" footer="0.11811023622047245"/>
  <pageSetup paperSize="9" scale="5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sheetPr>
  <dimension ref="A1:V34"/>
  <sheetViews>
    <sheetView zoomScale="90" zoomScaleNormal="90" workbookViewId="0">
      <pane xSplit="2" ySplit="15" topLeftCell="C29" activePane="bottomRight" state="frozen"/>
      <selection pane="topRight" activeCell="C1" sqref="C1"/>
      <selection pane="bottomLeft" activeCell="A16" sqref="A16"/>
      <selection pane="bottomRight" activeCell="M18" sqref="M18"/>
    </sheetView>
  </sheetViews>
  <sheetFormatPr defaultRowHeight="12.75" x14ac:dyDescent="0.2"/>
  <cols>
    <col min="1" max="1" width="8.140625" style="141" customWidth="1"/>
    <col min="2" max="2" width="26.85546875" style="141" customWidth="1"/>
    <col min="3" max="4" width="9.42578125" style="141" customWidth="1"/>
    <col min="5" max="6" width="7.85546875" style="141" customWidth="1"/>
    <col min="7" max="7" width="9" style="141" customWidth="1"/>
    <col min="8" max="8" width="8.7109375" style="141" customWidth="1"/>
    <col min="9" max="10" width="8" style="141" customWidth="1"/>
    <col min="11" max="11" width="7.5703125" style="141" customWidth="1"/>
    <col min="12" max="12" width="8" style="141" customWidth="1"/>
    <col min="13" max="13" width="9" style="141" customWidth="1"/>
    <col min="14" max="15" width="8.7109375" style="141" customWidth="1"/>
    <col min="16" max="16" width="8" style="141" customWidth="1"/>
    <col min="17" max="17" width="8.140625" style="141" customWidth="1"/>
    <col min="18" max="18" width="8.5703125" style="141" customWidth="1"/>
    <col min="19" max="19" width="9.140625" style="141"/>
    <col min="20" max="20" width="12.42578125" style="141" customWidth="1"/>
    <col min="21" max="21" width="14.42578125" style="141" customWidth="1"/>
    <col min="22" max="22" width="14.28515625" style="141" hidden="1" customWidth="1"/>
    <col min="23" max="26" width="9.140625" style="141"/>
    <col min="27" max="27" width="10" style="141" bestFit="1" customWidth="1"/>
    <col min="28" max="16384" width="9.140625" style="141"/>
  </cols>
  <sheetData>
    <row r="1" spans="1:22" s="142" customFormat="1" ht="31.5" customHeight="1" x14ac:dyDescent="0.2">
      <c r="A1" s="465" t="s">
        <v>393</v>
      </c>
      <c r="B1" s="465"/>
      <c r="C1" s="465"/>
      <c r="D1" s="465"/>
      <c r="E1" s="465"/>
      <c r="F1" s="465"/>
      <c r="G1" s="465"/>
      <c r="H1" s="465"/>
      <c r="I1" s="465"/>
      <c r="J1" s="465"/>
      <c r="K1" s="465"/>
      <c r="L1" s="465"/>
      <c r="M1" s="465"/>
      <c r="N1" s="465"/>
      <c r="O1" s="465"/>
      <c r="P1" s="465"/>
      <c r="Q1" s="465"/>
      <c r="R1" s="465"/>
      <c r="S1" s="465"/>
      <c r="T1" s="465"/>
      <c r="U1" s="465"/>
      <c r="V1" s="213"/>
    </row>
    <row r="2" spans="1:22" s="142" customFormat="1" ht="19.5" customHeight="1" x14ac:dyDescent="0.2">
      <c r="A2" s="258"/>
      <c r="B2" s="258"/>
      <c r="C2" s="258"/>
      <c r="D2" s="258"/>
      <c r="E2" s="470"/>
      <c r="F2" s="470"/>
      <c r="G2" s="470"/>
      <c r="H2" s="470"/>
      <c r="I2" s="470"/>
      <c r="J2" s="470"/>
      <c r="K2" s="470"/>
      <c r="L2" s="470"/>
      <c r="M2" s="470"/>
      <c r="N2" s="470"/>
      <c r="O2" s="470"/>
      <c r="P2" s="470"/>
      <c r="Q2" s="258"/>
      <c r="R2" s="258"/>
      <c r="S2" s="258"/>
      <c r="T2" s="258"/>
      <c r="U2" s="258"/>
      <c r="V2" s="213"/>
    </row>
    <row r="3" spans="1:22" s="142" customFormat="1" ht="19.5" customHeight="1" x14ac:dyDescent="0.2">
      <c r="A3" s="258"/>
      <c r="B3" s="258"/>
      <c r="C3" s="258"/>
      <c r="D3" s="258"/>
      <c r="E3" s="258"/>
      <c r="F3" s="258"/>
      <c r="G3" s="471" t="s">
        <v>463</v>
      </c>
      <c r="H3" s="471"/>
      <c r="I3" s="471"/>
      <c r="J3" s="471"/>
      <c r="K3" s="471"/>
      <c r="L3" s="471"/>
      <c r="M3" s="471"/>
      <c r="N3" s="471"/>
      <c r="O3" s="258"/>
      <c r="P3" s="258"/>
      <c r="Q3" s="258"/>
      <c r="R3" s="258"/>
      <c r="S3" s="258"/>
      <c r="T3" s="258"/>
      <c r="U3" s="258"/>
      <c r="V3" s="213"/>
    </row>
    <row r="4" spans="1:22" s="146" customFormat="1" ht="15.75" customHeight="1" x14ac:dyDescent="0.2">
      <c r="A4" s="143"/>
      <c r="B4" s="143"/>
      <c r="C4" s="143"/>
      <c r="D4" s="143"/>
      <c r="E4" s="475"/>
      <c r="F4" s="475"/>
      <c r="G4" s="144"/>
      <c r="H4" s="144"/>
      <c r="I4" s="143"/>
      <c r="J4" s="143"/>
      <c r="K4" s="143"/>
      <c r="L4" s="143"/>
      <c r="M4" s="143"/>
      <c r="N4" s="144"/>
      <c r="O4" s="144"/>
      <c r="P4" s="143"/>
      <c r="Q4" s="143"/>
      <c r="R4" s="143"/>
      <c r="S4" s="143"/>
      <c r="T4" s="143"/>
      <c r="U4" s="143" t="s">
        <v>2</v>
      </c>
      <c r="V4" s="145"/>
    </row>
    <row r="5" spans="1:22" s="147" customFormat="1" ht="78" customHeight="1" x14ac:dyDescent="0.2">
      <c r="A5" s="466" t="s">
        <v>11</v>
      </c>
      <c r="B5" s="466" t="s">
        <v>4</v>
      </c>
      <c r="C5" s="468" t="s">
        <v>394</v>
      </c>
      <c r="D5" s="469"/>
      <c r="E5" s="476" t="s">
        <v>395</v>
      </c>
      <c r="F5" s="477"/>
      <c r="G5" s="477"/>
      <c r="H5" s="478"/>
      <c r="I5" s="476" t="s">
        <v>396</v>
      </c>
      <c r="J5" s="477"/>
      <c r="K5" s="477"/>
      <c r="L5" s="478"/>
      <c r="M5" s="479" t="s">
        <v>397</v>
      </c>
      <c r="N5" s="472" t="s">
        <v>398</v>
      </c>
      <c r="O5" s="474"/>
      <c r="P5" s="474"/>
      <c r="Q5" s="473"/>
      <c r="R5" s="472" t="s">
        <v>399</v>
      </c>
      <c r="S5" s="473"/>
      <c r="T5" s="466" t="s">
        <v>307</v>
      </c>
      <c r="U5" s="466" t="s">
        <v>308</v>
      </c>
      <c r="V5" s="214" t="s">
        <v>309</v>
      </c>
    </row>
    <row r="6" spans="1:22" s="147" customFormat="1" ht="64.5" customHeight="1" x14ac:dyDescent="0.2">
      <c r="A6" s="467"/>
      <c r="B6" s="467"/>
      <c r="C6" s="215" t="s">
        <v>310</v>
      </c>
      <c r="D6" s="215" t="s">
        <v>311</v>
      </c>
      <c r="E6" s="216" t="s">
        <v>312</v>
      </c>
      <c r="F6" s="217" t="s">
        <v>313</v>
      </c>
      <c r="G6" s="216" t="s">
        <v>310</v>
      </c>
      <c r="H6" s="216" t="s">
        <v>311</v>
      </c>
      <c r="I6" s="216" t="s">
        <v>312</v>
      </c>
      <c r="J6" s="217" t="s">
        <v>313</v>
      </c>
      <c r="K6" s="216" t="s">
        <v>310</v>
      </c>
      <c r="L6" s="216" t="s">
        <v>311</v>
      </c>
      <c r="M6" s="480"/>
      <c r="N6" s="216" t="s">
        <v>312</v>
      </c>
      <c r="O6" s="217" t="s">
        <v>313</v>
      </c>
      <c r="P6" s="217" t="s">
        <v>310</v>
      </c>
      <c r="Q6" s="217" t="s">
        <v>311</v>
      </c>
      <c r="R6" s="215" t="s">
        <v>314</v>
      </c>
      <c r="S6" s="216" t="s">
        <v>315</v>
      </c>
      <c r="T6" s="467"/>
      <c r="U6" s="467"/>
      <c r="V6" s="214"/>
    </row>
    <row r="7" spans="1:22" s="147" customFormat="1" ht="11.25" x14ac:dyDescent="0.2">
      <c r="A7" s="218" t="s">
        <v>198</v>
      </c>
      <c r="B7" s="218">
        <f>A7+1</f>
        <v>2</v>
      </c>
      <c r="C7" s="218">
        <v>3</v>
      </c>
      <c r="D7" s="218">
        <v>4</v>
      </c>
      <c r="E7" s="218">
        <v>5</v>
      </c>
      <c r="F7" s="218">
        <v>6</v>
      </c>
      <c r="G7" s="218">
        <v>7</v>
      </c>
      <c r="H7" s="218">
        <v>8</v>
      </c>
      <c r="I7" s="218">
        <v>9</v>
      </c>
      <c r="J7" s="218">
        <v>10</v>
      </c>
      <c r="K7" s="218">
        <v>11</v>
      </c>
      <c r="L7" s="218">
        <v>12</v>
      </c>
      <c r="M7" s="218">
        <v>13</v>
      </c>
      <c r="N7" s="218">
        <v>14</v>
      </c>
      <c r="O7" s="218">
        <v>15</v>
      </c>
      <c r="P7" s="218">
        <v>16</v>
      </c>
      <c r="Q7" s="218">
        <v>17</v>
      </c>
      <c r="R7" s="218">
        <v>18</v>
      </c>
      <c r="S7" s="218">
        <v>19</v>
      </c>
      <c r="T7" s="218">
        <v>20</v>
      </c>
      <c r="U7" s="218">
        <v>21</v>
      </c>
      <c r="V7" s="219">
        <f>U7+1</f>
        <v>22</v>
      </c>
    </row>
    <row r="8" spans="1:22" s="149" customFormat="1" ht="36" x14ac:dyDescent="0.2">
      <c r="A8" s="220" t="s">
        <v>325</v>
      </c>
      <c r="B8" s="166" t="s">
        <v>326</v>
      </c>
      <c r="C8" s="222"/>
      <c r="D8" s="222"/>
      <c r="E8" s="223"/>
      <c r="F8" s="223"/>
      <c r="G8" s="223"/>
      <c r="H8" s="223"/>
      <c r="I8" s="223"/>
      <c r="J8" s="223"/>
      <c r="K8" s="223"/>
      <c r="L8" s="223"/>
      <c r="M8" s="223"/>
      <c r="N8" s="223"/>
      <c r="O8" s="223"/>
      <c r="P8" s="223"/>
      <c r="Q8" s="223"/>
      <c r="R8" s="223"/>
      <c r="S8" s="223"/>
      <c r="T8" s="148" t="s">
        <v>129</v>
      </c>
      <c r="U8" s="148" t="s">
        <v>129</v>
      </c>
      <c r="V8" s="148" t="s">
        <v>129</v>
      </c>
    </row>
    <row r="9" spans="1:22" s="149" customFormat="1" ht="12" x14ac:dyDescent="0.2">
      <c r="A9" s="220"/>
      <c r="B9" s="221">
        <v>3110</v>
      </c>
      <c r="C9" s="222"/>
      <c r="D9" s="222"/>
      <c r="E9" s="223"/>
      <c r="F9" s="223"/>
      <c r="G9" s="223"/>
      <c r="H9" s="223"/>
      <c r="I9" s="223"/>
      <c r="J9" s="223"/>
      <c r="K9" s="223"/>
      <c r="L9" s="223"/>
      <c r="M9" s="223"/>
      <c r="N9" s="223"/>
      <c r="O9" s="223"/>
      <c r="P9" s="223"/>
      <c r="Q9" s="223"/>
      <c r="R9" s="223"/>
      <c r="S9" s="223"/>
      <c r="T9" s="148" t="s">
        <v>129</v>
      </c>
      <c r="U9" s="148" t="s">
        <v>129</v>
      </c>
      <c r="V9" s="148"/>
    </row>
    <row r="10" spans="1:22" s="149" customFormat="1" ht="12" x14ac:dyDescent="0.2">
      <c r="A10" s="220"/>
      <c r="B10" s="221">
        <v>3150</v>
      </c>
      <c r="C10" s="222"/>
      <c r="D10" s="222"/>
      <c r="E10" s="224" t="s">
        <v>129</v>
      </c>
      <c r="F10" s="224" t="s">
        <v>129</v>
      </c>
      <c r="G10" s="223"/>
      <c r="H10" s="223"/>
      <c r="I10" s="224" t="s">
        <v>129</v>
      </c>
      <c r="J10" s="224" t="s">
        <v>129</v>
      </c>
      <c r="K10" s="223"/>
      <c r="L10" s="223"/>
      <c r="M10" s="224" t="s">
        <v>129</v>
      </c>
      <c r="N10" s="224" t="s">
        <v>129</v>
      </c>
      <c r="O10" s="224" t="s">
        <v>129</v>
      </c>
      <c r="P10" s="223"/>
      <c r="Q10" s="223"/>
      <c r="R10" s="223"/>
      <c r="S10" s="223"/>
      <c r="T10" s="148" t="s">
        <v>129</v>
      </c>
      <c r="U10" s="148" t="s">
        <v>129</v>
      </c>
      <c r="V10" s="148"/>
    </row>
    <row r="11" spans="1:22" s="149" customFormat="1" ht="12" x14ac:dyDescent="0.2">
      <c r="A11" s="220"/>
      <c r="B11" s="221">
        <v>3160</v>
      </c>
      <c r="C11" s="222"/>
      <c r="D11" s="222"/>
      <c r="E11" s="224" t="s">
        <v>129</v>
      </c>
      <c r="F11" s="224" t="s">
        <v>129</v>
      </c>
      <c r="G11" s="223"/>
      <c r="H11" s="223"/>
      <c r="I11" s="224" t="s">
        <v>129</v>
      </c>
      <c r="J11" s="224" t="s">
        <v>129</v>
      </c>
      <c r="K11" s="223"/>
      <c r="L11" s="223"/>
      <c r="M11" s="224" t="s">
        <v>129</v>
      </c>
      <c r="N11" s="224" t="s">
        <v>129</v>
      </c>
      <c r="O11" s="224" t="s">
        <v>129</v>
      </c>
      <c r="P11" s="223"/>
      <c r="Q11" s="223"/>
      <c r="R11" s="223"/>
      <c r="S11" s="223"/>
      <c r="T11" s="148" t="s">
        <v>129</v>
      </c>
      <c r="U11" s="148" t="s">
        <v>129</v>
      </c>
      <c r="V11" s="148"/>
    </row>
    <row r="12" spans="1:22" s="149" customFormat="1" ht="12" x14ac:dyDescent="0.2">
      <c r="A12" s="220"/>
      <c r="B12" s="221">
        <v>3210</v>
      </c>
      <c r="C12" s="222"/>
      <c r="D12" s="222"/>
      <c r="E12" s="224"/>
      <c r="F12" s="224"/>
      <c r="G12" s="223"/>
      <c r="H12" s="223"/>
      <c r="I12" s="224"/>
      <c r="J12" s="224"/>
      <c r="K12" s="223"/>
      <c r="L12" s="223"/>
      <c r="M12" s="224"/>
      <c r="N12" s="224"/>
      <c r="O12" s="224"/>
      <c r="P12" s="223"/>
      <c r="Q12" s="223"/>
      <c r="R12" s="223"/>
      <c r="S12" s="223"/>
      <c r="T12" s="148"/>
      <c r="U12" s="148"/>
      <c r="V12" s="148"/>
    </row>
    <row r="13" spans="1:22" s="149" customFormat="1" ht="12" x14ac:dyDescent="0.2">
      <c r="A13" s="220"/>
      <c r="B13" s="221">
        <v>3230</v>
      </c>
      <c r="C13" s="222"/>
      <c r="D13" s="222"/>
      <c r="E13" s="224" t="s">
        <v>129</v>
      </c>
      <c r="F13" s="224" t="s">
        <v>129</v>
      </c>
      <c r="G13" s="223"/>
      <c r="H13" s="223"/>
      <c r="I13" s="224" t="s">
        <v>129</v>
      </c>
      <c r="J13" s="224" t="s">
        <v>129</v>
      </c>
      <c r="K13" s="223"/>
      <c r="L13" s="223"/>
      <c r="M13" s="224" t="s">
        <v>129</v>
      </c>
      <c r="N13" s="224" t="s">
        <v>129</v>
      </c>
      <c r="O13" s="224" t="s">
        <v>129</v>
      </c>
      <c r="P13" s="223"/>
      <c r="Q13" s="223"/>
      <c r="R13" s="223"/>
      <c r="S13" s="223"/>
      <c r="T13" s="148" t="s">
        <v>129</v>
      </c>
      <c r="U13" s="148" t="s">
        <v>129</v>
      </c>
      <c r="V13" s="148"/>
    </row>
    <row r="14" spans="1:22" s="149" customFormat="1" ht="12" x14ac:dyDescent="0.2">
      <c r="A14" s="220"/>
      <c r="B14" s="221">
        <v>3240</v>
      </c>
      <c r="C14" s="222"/>
      <c r="D14" s="222"/>
      <c r="E14" s="224" t="s">
        <v>129</v>
      </c>
      <c r="F14" s="224" t="s">
        <v>129</v>
      </c>
      <c r="G14" s="223"/>
      <c r="H14" s="223"/>
      <c r="I14" s="224" t="s">
        <v>129</v>
      </c>
      <c r="J14" s="224" t="s">
        <v>129</v>
      </c>
      <c r="K14" s="223"/>
      <c r="L14" s="223"/>
      <c r="M14" s="224" t="s">
        <v>129</v>
      </c>
      <c r="N14" s="224" t="s">
        <v>129</v>
      </c>
      <c r="O14" s="224" t="s">
        <v>129</v>
      </c>
      <c r="P14" s="223"/>
      <c r="Q14" s="223"/>
      <c r="R14" s="223"/>
      <c r="S14" s="223"/>
      <c r="T14" s="148" t="s">
        <v>129</v>
      </c>
      <c r="U14" s="148" t="s">
        <v>129</v>
      </c>
      <c r="V14" s="148"/>
    </row>
    <row r="15" spans="1:22" s="151" customFormat="1" ht="24" x14ac:dyDescent="0.2">
      <c r="A15" s="256" t="s">
        <v>404</v>
      </c>
      <c r="B15" s="254" t="s">
        <v>405</v>
      </c>
      <c r="C15" s="226"/>
      <c r="D15" s="226"/>
      <c r="E15" s="227"/>
      <c r="F15" s="227"/>
      <c r="G15" s="227"/>
      <c r="H15" s="227"/>
      <c r="I15" s="227"/>
      <c r="J15" s="227"/>
      <c r="K15" s="227"/>
      <c r="L15" s="227"/>
      <c r="M15" s="227"/>
      <c r="N15" s="227"/>
      <c r="O15" s="227"/>
      <c r="P15" s="227"/>
      <c r="Q15" s="227"/>
      <c r="R15" s="227"/>
      <c r="S15" s="227"/>
      <c r="T15" s="148" t="s">
        <v>129</v>
      </c>
      <c r="U15" s="150" t="s">
        <v>129</v>
      </c>
      <c r="V15" s="150" t="s">
        <v>129</v>
      </c>
    </row>
    <row r="16" spans="1:22" s="151" customFormat="1" ht="27" customHeight="1" x14ac:dyDescent="0.2">
      <c r="A16" s="257" t="s">
        <v>327</v>
      </c>
      <c r="B16" s="255" t="s">
        <v>83</v>
      </c>
      <c r="C16" s="229"/>
      <c r="D16" s="229"/>
      <c r="E16" s="230"/>
      <c r="F16" s="230"/>
      <c r="G16" s="230"/>
      <c r="H16" s="230"/>
      <c r="I16" s="230"/>
      <c r="J16" s="230"/>
      <c r="K16" s="230"/>
      <c r="L16" s="230"/>
      <c r="M16" s="230"/>
      <c r="N16" s="230"/>
      <c r="O16" s="230"/>
      <c r="P16" s="230"/>
      <c r="Q16" s="230"/>
      <c r="R16" s="230"/>
      <c r="S16" s="230"/>
      <c r="T16" s="231" t="s">
        <v>129</v>
      </c>
      <c r="U16" s="231" t="s">
        <v>129</v>
      </c>
      <c r="V16" s="231" t="s">
        <v>129</v>
      </c>
    </row>
    <row r="17" spans="1:22" s="237" customFormat="1" ht="24" x14ac:dyDescent="0.2">
      <c r="A17" s="232" t="s">
        <v>21</v>
      </c>
      <c r="B17" s="233" t="s">
        <v>316</v>
      </c>
      <c r="C17" s="234"/>
      <c r="D17" s="234"/>
      <c r="E17" s="235"/>
      <c r="F17" s="235"/>
      <c r="G17" s="235"/>
      <c r="H17" s="235"/>
      <c r="I17" s="235"/>
      <c r="J17" s="235"/>
      <c r="K17" s="235"/>
      <c r="L17" s="235"/>
      <c r="M17" s="235"/>
      <c r="N17" s="235"/>
      <c r="O17" s="235"/>
      <c r="P17" s="235"/>
      <c r="Q17" s="235"/>
      <c r="R17" s="235"/>
      <c r="S17" s="235"/>
      <c r="T17" s="236" t="s">
        <v>129</v>
      </c>
      <c r="U17" s="236" t="s">
        <v>129</v>
      </c>
      <c r="V17" s="236" t="s">
        <v>129</v>
      </c>
    </row>
    <row r="18" spans="1:22" s="243" customFormat="1" ht="12" x14ac:dyDescent="0.2">
      <c r="A18" s="238"/>
      <c r="B18" s="239">
        <v>3110</v>
      </c>
      <c r="C18" s="240">
        <v>198.5</v>
      </c>
      <c r="D18" s="240"/>
      <c r="E18" s="241"/>
      <c r="F18" s="241"/>
      <c r="G18" s="241">
        <v>198.5</v>
      </c>
      <c r="H18" s="241"/>
      <c r="I18" s="241"/>
      <c r="J18" s="241"/>
      <c r="K18" s="241">
        <v>2000</v>
      </c>
      <c r="L18" s="241">
        <v>2000</v>
      </c>
      <c r="M18" s="241"/>
      <c r="N18" s="241"/>
      <c r="O18" s="241"/>
      <c r="P18" s="241"/>
      <c r="Q18" s="241"/>
      <c r="R18" s="241"/>
      <c r="S18" s="241"/>
      <c r="T18" s="241"/>
      <c r="U18" s="242"/>
      <c r="V18" s="242"/>
    </row>
    <row r="19" spans="1:22" s="244" customFormat="1" ht="12" x14ac:dyDescent="0.2">
      <c r="A19" s="232"/>
      <c r="B19" s="222">
        <v>3150</v>
      </c>
      <c r="C19" s="234"/>
      <c r="D19" s="234"/>
      <c r="E19" s="234" t="s">
        <v>129</v>
      </c>
      <c r="F19" s="234" t="s">
        <v>129</v>
      </c>
      <c r="G19" s="235"/>
      <c r="H19" s="235"/>
      <c r="I19" s="234" t="s">
        <v>129</v>
      </c>
      <c r="J19" s="234" t="s">
        <v>129</v>
      </c>
      <c r="K19" s="235"/>
      <c r="L19" s="235"/>
      <c r="M19" s="234" t="s">
        <v>129</v>
      </c>
      <c r="N19" s="234" t="s">
        <v>129</v>
      </c>
      <c r="O19" s="234" t="s">
        <v>129</v>
      </c>
      <c r="P19" s="235"/>
      <c r="Q19" s="235"/>
      <c r="R19" s="235"/>
      <c r="S19" s="235"/>
      <c r="T19" s="235"/>
      <c r="U19" s="236"/>
      <c r="V19" s="236"/>
    </row>
    <row r="20" spans="1:22" s="244" customFormat="1" ht="12" x14ac:dyDescent="0.2">
      <c r="A20" s="232"/>
      <c r="B20" s="222">
        <v>3160</v>
      </c>
      <c r="C20" s="234"/>
      <c r="D20" s="234"/>
      <c r="E20" s="234" t="s">
        <v>129</v>
      </c>
      <c r="F20" s="234" t="s">
        <v>129</v>
      </c>
      <c r="G20" s="235"/>
      <c r="H20" s="235"/>
      <c r="I20" s="234" t="s">
        <v>129</v>
      </c>
      <c r="J20" s="234" t="s">
        <v>129</v>
      </c>
      <c r="K20" s="235"/>
      <c r="L20" s="235"/>
      <c r="M20" s="234" t="s">
        <v>129</v>
      </c>
      <c r="N20" s="234" t="s">
        <v>129</v>
      </c>
      <c r="O20" s="234" t="s">
        <v>129</v>
      </c>
      <c r="P20" s="235"/>
      <c r="Q20" s="235"/>
      <c r="R20" s="235"/>
      <c r="S20" s="235"/>
      <c r="T20" s="235"/>
      <c r="U20" s="236"/>
      <c r="V20" s="236"/>
    </row>
    <row r="21" spans="1:22" s="244" customFormat="1" ht="12" x14ac:dyDescent="0.2">
      <c r="A21" s="232"/>
      <c r="B21" s="222">
        <v>3210</v>
      </c>
      <c r="C21" s="234"/>
      <c r="D21" s="234"/>
      <c r="E21" s="234"/>
      <c r="F21" s="234"/>
      <c r="G21" s="235"/>
      <c r="H21" s="235"/>
      <c r="I21" s="234"/>
      <c r="J21" s="234"/>
      <c r="K21" s="235"/>
      <c r="L21" s="235"/>
      <c r="M21" s="234"/>
      <c r="N21" s="234"/>
      <c r="O21" s="234"/>
      <c r="P21" s="235"/>
      <c r="Q21" s="235"/>
      <c r="R21" s="235"/>
      <c r="S21" s="235"/>
      <c r="T21" s="235"/>
      <c r="U21" s="236"/>
      <c r="V21" s="236"/>
    </row>
    <row r="22" spans="1:22" s="244" customFormat="1" ht="12" x14ac:dyDescent="0.2">
      <c r="A22" s="232"/>
      <c r="B22" s="222">
        <v>3230</v>
      </c>
      <c r="C22" s="234"/>
      <c r="D22" s="234"/>
      <c r="E22" s="234" t="s">
        <v>129</v>
      </c>
      <c r="F22" s="234" t="s">
        <v>129</v>
      </c>
      <c r="G22" s="235"/>
      <c r="H22" s="235"/>
      <c r="I22" s="234" t="s">
        <v>129</v>
      </c>
      <c r="J22" s="234" t="s">
        <v>129</v>
      </c>
      <c r="K22" s="235"/>
      <c r="L22" s="235"/>
      <c r="M22" s="234" t="s">
        <v>129</v>
      </c>
      <c r="N22" s="234" t="s">
        <v>129</v>
      </c>
      <c r="O22" s="234" t="s">
        <v>129</v>
      </c>
      <c r="P22" s="235"/>
      <c r="Q22" s="235"/>
      <c r="R22" s="235"/>
      <c r="S22" s="235"/>
      <c r="T22" s="235"/>
      <c r="U22" s="236"/>
      <c r="V22" s="236"/>
    </row>
    <row r="23" spans="1:22" s="244" customFormat="1" ht="12" x14ac:dyDescent="0.2">
      <c r="A23" s="232"/>
      <c r="B23" s="222">
        <v>3240</v>
      </c>
      <c r="C23" s="234"/>
      <c r="D23" s="234"/>
      <c r="E23" s="234" t="s">
        <v>129</v>
      </c>
      <c r="F23" s="234" t="s">
        <v>129</v>
      </c>
      <c r="G23" s="235"/>
      <c r="H23" s="235"/>
      <c r="I23" s="234" t="s">
        <v>129</v>
      </c>
      <c r="J23" s="234" t="s">
        <v>129</v>
      </c>
      <c r="K23" s="235"/>
      <c r="L23" s="235"/>
      <c r="M23" s="234" t="s">
        <v>129</v>
      </c>
      <c r="N23" s="234" t="s">
        <v>129</v>
      </c>
      <c r="O23" s="234" t="s">
        <v>129</v>
      </c>
      <c r="P23" s="235"/>
      <c r="Q23" s="235"/>
      <c r="R23" s="235"/>
      <c r="S23" s="235"/>
      <c r="T23" s="235"/>
      <c r="U23" s="236"/>
      <c r="V23" s="236"/>
    </row>
    <row r="24" spans="1:22" s="244" customFormat="1" ht="12" x14ac:dyDescent="0.2">
      <c r="A24" s="232"/>
      <c r="B24" s="245" t="s">
        <v>400</v>
      </c>
      <c r="C24" s="234"/>
      <c r="D24" s="234"/>
      <c r="E24" s="235"/>
      <c r="F24" s="235"/>
      <c r="G24" s="235"/>
      <c r="H24" s="235"/>
      <c r="I24" s="235"/>
      <c r="J24" s="235"/>
      <c r="K24" s="235"/>
      <c r="L24" s="235"/>
      <c r="M24" s="235"/>
      <c r="N24" s="235"/>
      <c r="O24" s="235"/>
      <c r="P24" s="235"/>
      <c r="Q24" s="235"/>
      <c r="R24" s="235"/>
      <c r="S24" s="235"/>
      <c r="T24" s="235"/>
      <c r="U24" s="236"/>
      <c r="V24" s="236"/>
    </row>
    <row r="25" spans="1:22" s="152" customFormat="1" ht="12" x14ac:dyDescent="0.2"/>
    <row r="26" spans="1:22" s="152" customFormat="1" ht="12" x14ac:dyDescent="0.2"/>
    <row r="27" spans="1:22" x14ac:dyDescent="0.2">
      <c r="A27" s="246"/>
      <c r="B27" s="247"/>
      <c r="C27" s="248"/>
      <c r="D27" s="248"/>
      <c r="E27" s="248"/>
      <c r="F27" s="248"/>
      <c r="G27" s="248"/>
      <c r="H27" s="248"/>
      <c r="I27" s="248"/>
      <c r="J27" s="248"/>
      <c r="K27" s="248"/>
      <c r="L27" s="248"/>
      <c r="M27" s="248"/>
      <c r="N27" s="248"/>
      <c r="O27" s="248"/>
      <c r="P27" s="248"/>
      <c r="Q27" s="248"/>
      <c r="R27" s="248"/>
      <c r="S27" s="248"/>
      <c r="T27" s="248"/>
      <c r="U27" s="248"/>
      <c r="V27" s="248"/>
    </row>
    <row r="28" spans="1:22" x14ac:dyDescent="0.2">
      <c r="A28" s="246" t="s">
        <v>317</v>
      </c>
      <c r="B28" s="247"/>
      <c r="C28" s="248"/>
      <c r="D28" s="248"/>
      <c r="E28" s="248"/>
      <c r="F28" s="248"/>
      <c r="G28" s="248"/>
      <c r="H28" s="248"/>
      <c r="I28" s="248"/>
      <c r="J28" s="248"/>
      <c r="K28" s="248"/>
      <c r="L28" s="248"/>
      <c r="M28" s="248"/>
      <c r="N28" s="248"/>
      <c r="O28" s="248"/>
      <c r="P28" s="248"/>
      <c r="Q28" s="248"/>
      <c r="R28" s="248"/>
      <c r="S28" s="248"/>
      <c r="T28" s="248"/>
      <c r="U28" s="248"/>
      <c r="V28" s="248"/>
    </row>
    <row r="29" spans="1:22" x14ac:dyDescent="0.2">
      <c r="A29" s="249" t="s">
        <v>318</v>
      </c>
      <c r="B29" s="247"/>
      <c r="C29" s="248"/>
      <c r="D29" s="248"/>
      <c r="E29" s="248"/>
      <c r="F29" s="248"/>
      <c r="G29" s="248"/>
      <c r="H29" s="248"/>
      <c r="I29" s="248"/>
      <c r="J29" s="248"/>
      <c r="K29" s="248"/>
      <c r="L29" s="248"/>
      <c r="M29" s="248"/>
      <c r="N29" s="248"/>
      <c r="O29" s="248"/>
      <c r="P29" s="248"/>
      <c r="Q29" s="248"/>
      <c r="R29" s="248"/>
      <c r="S29" s="248"/>
      <c r="T29" s="248"/>
      <c r="U29" s="248"/>
      <c r="V29" s="248"/>
    </row>
    <row r="30" spans="1:22" x14ac:dyDescent="0.2">
      <c r="A30" s="153" t="s">
        <v>319</v>
      </c>
      <c r="B30" s="154"/>
      <c r="C30" s="155"/>
      <c r="D30" s="155"/>
      <c r="E30" s="155"/>
      <c r="F30" s="155"/>
      <c r="G30" s="155"/>
      <c r="H30" s="155"/>
      <c r="I30" s="155"/>
      <c r="J30" s="155"/>
      <c r="K30" s="155"/>
      <c r="L30" s="155"/>
      <c r="M30" s="248"/>
      <c r="N30" s="155"/>
      <c r="O30" s="155"/>
      <c r="P30" s="155"/>
      <c r="Q30" s="155"/>
      <c r="R30" s="248"/>
      <c r="S30" s="248"/>
      <c r="T30" s="248"/>
      <c r="U30" s="248"/>
      <c r="V30" s="248"/>
    </row>
    <row r="31" spans="1:22" ht="12" customHeight="1" x14ac:dyDescent="0.2">
      <c r="A31" s="249"/>
      <c r="B31" s="247"/>
      <c r="C31" s="248"/>
      <c r="D31" s="248"/>
      <c r="E31" s="248"/>
      <c r="F31" s="248"/>
      <c r="G31" s="248"/>
      <c r="H31" s="248"/>
      <c r="I31" s="248"/>
      <c r="J31" s="248"/>
      <c r="K31" s="248"/>
      <c r="L31" s="248"/>
      <c r="M31" s="248"/>
      <c r="N31" s="248"/>
      <c r="O31" s="248"/>
      <c r="P31" s="248"/>
      <c r="Q31" s="248"/>
      <c r="R31" s="248"/>
      <c r="S31" s="248"/>
      <c r="T31" s="248"/>
      <c r="U31" s="248"/>
      <c r="V31" s="248"/>
    </row>
    <row r="32" spans="1:22" x14ac:dyDescent="0.2">
      <c r="A32" s="246" t="s">
        <v>320</v>
      </c>
      <c r="B32" s="247"/>
      <c r="C32" s="248"/>
      <c r="D32" s="248"/>
      <c r="E32" s="248"/>
      <c r="F32" s="248"/>
      <c r="G32" s="248"/>
      <c r="H32" s="248"/>
      <c r="I32" s="248"/>
      <c r="J32" s="248"/>
      <c r="K32" s="248"/>
      <c r="L32" s="248"/>
      <c r="M32" s="248"/>
      <c r="N32" s="248"/>
      <c r="O32" s="248"/>
      <c r="P32" s="248"/>
      <c r="Q32" s="248"/>
      <c r="R32" s="248"/>
      <c r="S32" s="248"/>
      <c r="T32" s="248"/>
      <c r="U32" s="248"/>
      <c r="V32" s="248"/>
    </row>
    <row r="33" spans="1:22" x14ac:dyDescent="0.2">
      <c r="A33" s="246" t="s">
        <v>321</v>
      </c>
      <c r="B33" s="247"/>
      <c r="C33" s="248"/>
      <c r="D33" s="248"/>
      <c r="E33" s="248"/>
      <c r="F33" s="248"/>
      <c r="G33" s="248"/>
      <c r="H33" s="248"/>
      <c r="I33" s="248"/>
      <c r="J33" s="248"/>
      <c r="K33" s="248"/>
      <c r="L33" s="248"/>
      <c r="M33" s="248"/>
      <c r="N33" s="248"/>
      <c r="O33" s="248"/>
      <c r="P33" s="248"/>
      <c r="Q33" s="248"/>
      <c r="R33" s="248"/>
      <c r="S33" s="248"/>
      <c r="T33" s="248"/>
      <c r="U33" s="248"/>
      <c r="V33" s="248"/>
    </row>
    <row r="34" spans="1:22" x14ac:dyDescent="0.2">
      <c r="A34" s="250"/>
    </row>
  </sheetData>
  <sheetProtection formatColumns="0" formatRows="0"/>
  <mergeCells count="14">
    <mergeCell ref="A1:U1"/>
    <mergeCell ref="B5:B6"/>
    <mergeCell ref="C5:D5"/>
    <mergeCell ref="E2:P2"/>
    <mergeCell ref="G3:N3"/>
    <mergeCell ref="R5:S5"/>
    <mergeCell ref="A5:A6"/>
    <mergeCell ref="N5:Q5"/>
    <mergeCell ref="E4:F4"/>
    <mergeCell ref="T5:T6"/>
    <mergeCell ref="U5:U6"/>
    <mergeCell ref="E5:H5"/>
    <mergeCell ref="I5:L5"/>
    <mergeCell ref="M5:M6"/>
  </mergeCells>
  <phoneticPr fontId="1" type="noConversion"/>
  <printOptions horizontalCentered="1"/>
  <pageMargins left="7.874015748031496E-2" right="7.874015748031496E-2" top="1.1417322834645669" bottom="0.23622047244094491" header="0.11811023622047245" footer="0.11811023622047245"/>
  <pageSetup paperSize="9" scale="7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V34"/>
  <sheetViews>
    <sheetView zoomScaleNormal="100" workbookViewId="0">
      <pane xSplit="2" ySplit="12" topLeftCell="C13" activePane="bottomRight" state="frozen"/>
      <selection pane="topRight" activeCell="C1" sqref="C1"/>
      <selection pane="bottomLeft" activeCell="A13" sqref="A13"/>
      <selection pane="bottomRight" activeCell="F2" sqref="F2:Q2"/>
    </sheetView>
  </sheetViews>
  <sheetFormatPr defaultRowHeight="12.75" x14ac:dyDescent="0.2"/>
  <cols>
    <col min="1" max="1" width="8.140625" style="141" customWidth="1"/>
    <col min="2" max="2" width="26.85546875" style="141" customWidth="1"/>
    <col min="3" max="4" width="9.42578125" style="141" customWidth="1"/>
    <col min="5" max="6" width="7.85546875" style="141" customWidth="1"/>
    <col min="7" max="7" width="9" style="141" customWidth="1"/>
    <col min="8" max="8" width="8.7109375" style="141" customWidth="1"/>
    <col min="9" max="10" width="8" style="141" customWidth="1"/>
    <col min="11" max="11" width="7.5703125" style="141" customWidth="1"/>
    <col min="12" max="12" width="8" style="141" customWidth="1"/>
    <col min="13" max="13" width="9" style="141" customWidth="1"/>
    <col min="14" max="15" width="8.7109375" style="141" customWidth="1"/>
    <col min="16" max="16" width="8" style="141" customWidth="1"/>
    <col min="17" max="17" width="8.140625" style="141" customWidth="1"/>
    <col min="18" max="18" width="8.5703125" style="141" customWidth="1"/>
    <col min="19" max="19" width="9.140625" style="141"/>
    <col min="20" max="20" width="10.28515625" style="141" customWidth="1"/>
    <col min="21" max="21" width="14.42578125" style="141" customWidth="1"/>
    <col min="22" max="22" width="14.28515625" style="141" hidden="1" customWidth="1"/>
    <col min="23" max="26" width="9.140625" style="141"/>
    <col min="27" max="27" width="10" style="141" bestFit="1" customWidth="1"/>
    <col min="28" max="16384" width="9.140625" style="141"/>
  </cols>
  <sheetData>
    <row r="1" spans="1:22" s="142" customFormat="1" ht="31.5" customHeight="1" x14ac:dyDescent="0.2">
      <c r="A1" s="465" t="s">
        <v>393</v>
      </c>
      <c r="B1" s="465"/>
      <c r="C1" s="465"/>
      <c r="D1" s="465"/>
      <c r="E1" s="465"/>
      <c r="F1" s="465"/>
      <c r="G1" s="465"/>
      <c r="H1" s="465"/>
      <c r="I1" s="465"/>
      <c r="J1" s="465"/>
      <c r="K1" s="465"/>
      <c r="L1" s="465"/>
      <c r="M1" s="465"/>
      <c r="N1" s="465"/>
      <c r="O1" s="465"/>
      <c r="P1" s="465"/>
      <c r="Q1" s="465"/>
      <c r="R1" s="465"/>
      <c r="S1" s="465"/>
      <c r="T1" s="465"/>
      <c r="U1" s="465"/>
      <c r="V1" s="213"/>
    </row>
    <row r="2" spans="1:22" s="142" customFormat="1" ht="20.25" customHeight="1" x14ac:dyDescent="0.2">
      <c r="A2" s="258"/>
      <c r="B2" s="258"/>
      <c r="C2" s="258"/>
      <c r="D2" s="258"/>
      <c r="E2" s="258"/>
      <c r="F2" s="470"/>
      <c r="G2" s="470"/>
      <c r="H2" s="470"/>
      <c r="I2" s="470"/>
      <c r="J2" s="470"/>
      <c r="K2" s="470"/>
      <c r="L2" s="470"/>
      <c r="M2" s="470"/>
      <c r="N2" s="470"/>
      <c r="O2" s="470"/>
      <c r="P2" s="470"/>
      <c r="Q2" s="470"/>
      <c r="R2" s="258"/>
      <c r="S2" s="258"/>
      <c r="T2" s="258"/>
      <c r="U2" s="258"/>
      <c r="V2" s="213"/>
    </row>
    <row r="3" spans="1:22" s="142" customFormat="1" ht="20.25" customHeight="1" x14ac:dyDescent="0.2">
      <c r="A3" s="258"/>
      <c r="B3" s="258"/>
      <c r="C3" s="258"/>
      <c r="D3" s="258"/>
      <c r="E3" s="258"/>
      <c r="F3" s="258"/>
      <c r="G3" s="258"/>
      <c r="H3" s="471" t="s">
        <v>463</v>
      </c>
      <c r="I3" s="471"/>
      <c r="J3" s="471"/>
      <c r="K3" s="471"/>
      <c r="L3" s="471"/>
      <c r="M3" s="471"/>
      <c r="N3" s="471"/>
      <c r="O3" s="471"/>
      <c r="P3" s="258"/>
      <c r="Q3" s="258"/>
      <c r="R3" s="258"/>
      <c r="S3" s="258"/>
      <c r="T3" s="258"/>
      <c r="U3" s="258"/>
      <c r="V3" s="213"/>
    </row>
    <row r="4" spans="1:22" s="146" customFormat="1" ht="15.75" customHeight="1" x14ac:dyDescent="0.2">
      <c r="A4" s="143"/>
      <c r="B4" s="143"/>
      <c r="C4" s="143"/>
      <c r="D4" s="143"/>
      <c r="E4" s="475"/>
      <c r="F4" s="475"/>
      <c r="G4" s="144"/>
      <c r="H4" s="144"/>
      <c r="I4" s="143"/>
      <c r="J4" s="143"/>
      <c r="K4" s="143"/>
      <c r="L4" s="143"/>
      <c r="M4" s="143"/>
      <c r="N4" s="144"/>
      <c r="O4" s="144"/>
      <c r="P4" s="143"/>
      <c r="Q4" s="143"/>
      <c r="R4" s="143"/>
      <c r="S4" s="143"/>
      <c r="T4" s="143"/>
      <c r="U4" s="143" t="s">
        <v>2</v>
      </c>
      <c r="V4" s="145"/>
    </row>
    <row r="5" spans="1:22" s="147" customFormat="1" ht="78" customHeight="1" x14ac:dyDescent="0.2">
      <c r="A5" s="466" t="s">
        <v>11</v>
      </c>
      <c r="B5" s="466" t="s">
        <v>4</v>
      </c>
      <c r="C5" s="468" t="s">
        <v>394</v>
      </c>
      <c r="D5" s="469"/>
      <c r="E5" s="476" t="s">
        <v>395</v>
      </c>
      <c r="F5" s="477"/>
      <c r="G5" s="477"/>
      <c r="H5" s="478"/>
      <c r="I5" s="476" t="s">
        <v>396</v>
      </c>
      <c r="J5" s="477"/>
      <c r="K5" s="477"/>
      <c r="L5" s="478"/>
      <c r="M5" s="479" t="s">
        <v>397</v>
      </c>
      <c r="N5" s="472" t="s">
        <v>398</v>
      </c>
      <c r="O5" s="474"/>
      <c r="P5" s="474"/>
      <c r="Q5" s="473"/>
      <c r="R5" s="472" t="s">
        <v>399</v>
      </c>
      <c r="S5" s="473"/>
      <c r="T5" s="466" t="s">
        <v>307</v>
      </c>
      <c r="U5" s="466" t="s">
        <v>308</v>
      </c>
      <c r="V5" s="214" t="s">
        <v>309</v>
      </c>
    </row>
    <row r="6" spans="1:22" s="147" customFormat="1" ht="64.5" customHeight="1" x14ac:dyDescent="0.2">
      <c r="A6" s="467"/>
      <c r="B6" s="467"/>
      <c r="C6" s="215" t="s">
        <v>310</v>
      </c>
      <c r="D6" s="215" t="s">
        <v>311</v>
      </c>
      <c r="E6" s="216" t="s">
        <v>312</v>
      </c>
      <c r="F6" s="217" t="s">
        <v>313</v>
      </c>
      <c r="G6" s="216" t="s">
        <v>310</v>
      </c>
      <c r="H6" s="216" t="s">
        <v>311</v>
      </c>
      <c r="I6" s="216" t="s">
        <v>312</v>
      </c>
      <c r="J6" s="217" t="s">
        <v>313</v>
      </c>
      <c r="K6" s="216" t="s">
        <v>310</v>
      </c>
      <c r="L6" s="216" t="s">
        <v>311</v>
      </c>
      <c r="M6" s="480"/>
      <c r="N6" s="216" t="s">
        <v>312</v>
      </c>
      <c r="O6" s="217" t="s">
        <v>313</v>
      </c>
      <c r="P6" s="217" t="s">
        <v>310</v>
      </c>
      <c r="Q6" s="217" t="s">
        <v>311</v>
      </c>
      <c r="R6" s="215" t="s">
        <v>314</v>
      </c>
      <c r="S6" s="216" t="s">
        <v>315</v>
      </c>
      <c r="T6" s="467"/>
      <c r="U6" s="467"/>
      <c r="V6" s="214"/>
    </row>
    <row r="7" spans="1:22" s="147" customFormat="1" ht="11.25" x14ac:dyDescent="0.2">
      <c r="A7" s="218" t="s">
        <v>198</v>
      </c>
      <c r="B7" s="218">
        <f>A7+1</f>
        <v>2</v>
      </c>
      <c r="C7" s="218">
        <v>3</v>
      </c>
      <c r="D7" s="218">
        <v>4</v>
      </c>
      <c r="E7" s="218">
        <v>5</v>
      </c>
      <c r="F7" s="218">
        <v>6</v>
      </c>
      <c r="G7" s="218">
        <v>7</v>
      </c>
      <c r="H7" s="218">
        <v>8</v>
      </c>
      <c r="I7" s="218">
        <v>9</v>
      </c>
      <c r="J7" s="218">
        <v>10</v>
      </c>
      <c r="K7" s="218">
        <v>11</v>
      </c>
      <c r="L7" s="218">
        <v>12</v>
      </c>
      <c r="M7" s="218">
        <v>13</v>
      </c>
      <c r="N7" s="218">
        <v>14</v>
      </c>
      <c r="O7" s="218">
        <v>15</v>
      </c>
      <c r="P7" s="218">
        <v>16</v>
      </c>
      <c r="Q7" s="218">
        <v>17</v>
      </c>
      <c r="R7" s="218">
        <v>18</v>
      </c>
      <c r="S7" s="218">
        <v>19</v>
      </c>
      <c r="T7" s="218">
        <v>20</v>
      </c>
      <c r="U7" s="218">
        <v>21</v>
      </c>
      <c r="V7" s="219">
        <f>U7+1</f>
        <v>22</v>
      </c>
    </row>
    <row r="8" spans="1:22" s="149" customFormat="1" ht="36" x14ac:dyDescent="0.2">
      <c r="A8" s="165" t="s">
        <v>325</v>
      </c>
      <c r="B8" s="166" t="s">
        <v>326</v>
      </c>
      <c r="C8" s="222"/>
      <c r="D8" s="222"/>
      <c r="E8" s="223"/>
      <c r="F8" s="223"/>
      <c r="G8" s="223"/>
      <c r="H8" s="223"/>
      <c r="I8" s="223"/>
      <c r="J8" s="223"/>
      <c r="K8" s="223"/>
      <c r="L8" s="223"/>
      <c r="M8" s="223"/>
      <c r="N8" s="223"/>
      <c r="O8" s="223"/>
      <c r="P8" s="223"/>
      <c r="Q8" s="223"/>
      <c r="R8" s="223"/>
      <c r="S8" s="223"/>
      <c r="T8" s="148" t="s">
        <v>129</v>
      </c>
      <c r="U8" s="148" t="s">
        <v>129</v>
      </c>
      <c r="V8" s="148" t="s">
        <v>129</v>
      </c>
    </row>
    <row r="9" spans="1:22" s="149" customFormat="1" ht="12" x14ac:dyDescent="0.2">
      <c r="A9" s="220"/>
      <c r="B9" s="221">
        <v>3110</v>
      </c>
      <c r="C9" s="222"/>
      <c r="D9" s="222"/>
      <c r="E9" s="223"/>
      <c r="F9" s="223"/>
      <c r="G9" s="223"/>
      <c r="H9" s="223"/>
      <c r="I9" s="223"/>
      <c r="J9" s="223"/>
      <c r="K9" s="223"/>
      <c r="L9" s="223"/>
      <c r="M9" s="223"/>
      <c r="N9" s="223"/>
      <c r="O9" s="223"/>
      <c r="P9" s="223"/>
      <c r="Q9" s="223"/>
      <c r="R9" s="223"/>
      <c r="S9" s="223"/>
      <c r="T9" s="148" t="s">
        <v>129</v>
      </c>
      <c r="U9" s="148" t="s">
        <v>129</v>
      </c>
      <c r="V9" s="148"/>
    </row>
    <row r="10" spans="1:22" s="149" customFormat="1" ht="12" x14ac:dyDescent="0.2">
      <c r="A10" s="220"/>
      <c r="B10" s="221">
        <v>3150</v>
      </c>
      <c r="C10" s="222"/>
      <c r="D10" s="222"/>
      <c r="E10" s="224" t="s">
        <v>129</v>
      </c>
      <c r="F10" s="224" t="s">
        <v>129</v>
      </c>
      <c r="G10" s="223"/>
      <c r="H10" s="223"/>
      <c r="I10" s="224" t="s">
        <v>129</v>
      </c>
      <c r="J10" s="224" t="s">
        <v>129</v>
      </c>
      <c r="K10" s="223"/>
      <c r="L10" s="223"/>
      <c r="M10" s="224" t="s">
        <v>129</v>
      </c>
      <c r="N10" s="224" t="s">
        <v>129</v>
      </c>
      <c r="O10" s="224" t="s">
        <v>129</v>
      </c>
      <c r="P10" s="223"/>
      <c r="Q10" s="223"/>
      <c r="R10" s="223"/>
      <c r="S10" s="223"/>
      <c r="T10" s="148" t="s">
        <v>129</v>
      </c>
      <c r="U10" s="148" t="s">
        <v>129</v>
      </c>
      <c r="V10" s="148"/>
    </row>
    <row r="11" spans="1:22" s="149" customFormat="1" ht="12" x14ac:dyDescent="0.2">
      <c r="A11" s="220"/>
      <c r="B11" s="221">
        <v>3160</v>
      </c>
      <c r="C11" s="222"/>
      <c r="D11" s="222"/>
      <c r="E11" s="224" t="s">
        <v>129</v>
      </c>
      <c r="F11" s="224" t="s">
        <v>129</v>
      </c>
      <c r="G11" s="223"/>
      <c r="H11" s="223"/>
      <c r="I11" s="224" t="s">
        <v>129</v>
      </c>
      <c r="J11" s="224" t="s">
        <v>129</v>
      </c>
      <c r="K11" s="223"/>
      <c r="L11" s="223"/>
      <c r="M11" s="224" t="s">
        <v>129</v>
      </c>
      <c r="N11" s="224" t="s">
        <v>129</v>
      </c>
      <c r="O11" s="224" t="s">
        <v>129</v>
      </c>
      <c r="P11" s="223"/>
      <c r="Q11" s="223"/>
      <c r="R11" s="223"/>
      <c r="S11" s="223"/>
      <c r="T11" s="148" t="s">
        <v>129</v>
      </c>
      <c r="U11" s="148" t="s">
        <v>129</v>
      </c>
      <c r="V11" s="148"/>
    </row>
    <row r="12" spans="1:22" s="149" customFormat="1" ht="12" x14ac:dyDescent="0.2">
      <c r="A12" s="220"/>
      <c r="B12" s="221">
        <v>3210</v>
      </c>
      <c r="C12" s="222"/>
      <c r="D12" s="222"/>
      <c r="E12" s="224"/>
      <c r="F12" s="224"/>
      <c r="G12" s="223"/>
      <c r="H12" s="223"/>
      <c r="I12" s="224"/>
      <c r="J12" s="224"/>
      <c r="K12" s="223"/>
      <c r="L12" s="223"/>
      <c r="M12" s="224"/>
      <c r="N12" s="224"/>
      <c r="O12" s="224"/>
      <c r="P12" s="223"/>
      <c r="Q12" s="223"/>
      <c r="R12" s="223"/>
      <c r="S12" s="223"/>
      <c r="T12" s="148"/>
      <c r="U12" s="148"/>
      <c r="V12" s="148"/>
    </row>
    <row r="13" spans="1:22" s="149" customFormat="1" ht="12" x14ac:dyDescent="0.2">
      <c r="A13" s="220"/>
      <c r="B13" s="221">
        <v>3230</v>
      </c>
      <c r="C13" s="222"/>
      <c r="D13" s="222"/>
      <c r="E13" s="224" t="s">
        <v>129</v>
      </c>
      <c r="F13" s="224" t="s">
        <v>129</v>
      </c>
      <c r="G13" s="223"/>
      <c r="H13" s="223"/>
      <c r="I13" s="224" t="s">
        <v>129</v>
      </c>
      <c r="J13" s="224" t="s">
        <v>129</v>
      </c>
      <c r="K13" s="223"/>
      <c r="L13" s="223"/>
      <c r="M13" s="224" t="s">
        <v>129</v>
      </c>
      <c r="N13" s="224" t="s">
        <v>129</v>
      </c>
      <c r="O13" s="224" t="s">
        <v>129</v>
      </c>
      <c r="P13" s="223"/>
      <c r="Q13" s="223"/>
      <c r="R13" s="223"/>
      <c r="S13" s="223"/>
      <c r="T13" s="148" t="s">
        <v>129</v>
      </c>
      <c r="U13" s="148" t="s">
        <v>129</v>
      </c>
      <c r="V13" s="148"/>
    </row>
    <row r="14" spans="1:22" s="149" customFormat="1" ht="12" x14ac:dyDescent="0.2">
      <c r="A14" s="220"/>
      <c r="B14" s="221">
        <v>3240</v>
      </c>
      <c r="C14" s="222"/>
      <c r="D14" s="222"/>
      <c r="E14" s="224" t="s">
        <v>129</v>
      </c>
      <c r="F14" s="224" t="s">
        <v>129</v>
      </c>
      <c r="G14" s="223"/>
      <c r="H14" s="223"/>
      <c r="I14" s="224" t="s">
        <v>129</v>
      </c>
      <c r="J14" s="224" t="s">
        <v>129</v>
      </c>
      <c r="K14" s="223"/>
      <c r="L14" s="223"/>
      <c r="M14" s="224" t="s">
        <v>129</v>
      </c>
      <c r="N14" s="224" t="s">
        <v>129</v>
      </c>
      <c r="O14" s="224" t="s">
        <v>129</v>
      </c>
      <c r="P14" s="223"/>
      <c r="Q14" s="223"/>
      <c r="R14" s="223"/>
      <c r="S14" s="223"/>
      <c r="T14" s="148" t="s">
        <v>129</v>
      </c>
      <c r="U14" s="148" t="s">
        <v>129</v>
      </c>
      <c r="V14" s="148"/>
    </row>
    <row r="15" spans="1:22" s="151" customFormat="1" ht="24" x14ac:dyDescent="0.2">
      <c r="A15" s="225" t="s">
        <v>3</v>
      </c>
      <c r="B15" s="254" t="s">
        <v>405</v>
      </c>
      <c r="C15" s="226"/>
      <c r="D15" s="226"/>
      <c r="E15" s="227"/>
      <c r="F15" s="227"/>
      <c r="G15" s="227"/>
      <c r="H15" s="227"/>
      <c r="I15" s="227"/>
      <c r="J15" s="227"/>
      <c r="K15" s="227"/>
      <c r="L15" s="227"/>
      <c r="M15" s="227"/>
      <c r="N15" s="227"/>
      <c r="O15" s="227"/>
      <c r="P15" s="227"/>
      <c r="Q15" s="227"/>
      <c r="R15" s="227"/>
      <c r="S15" s="227"/>
      <c r="T15" s="148" t="s">
        <v>129</v>
      </c>
      <c r="U15" s="150" t="s">
        <v>129</v>
      </c>
      <c r="V15" s="150" t="s">
        <v>129</v>
      </c>
    </row>
    <row r="16" spans="1:22" s="151" customFormat="1" ht="29.25" customHeight="1" x14ac:dyDescent="0.2">
      <c r="A16" s="228" t="s">
        <v>3</v>
      </c>
      <c r="B16" s="255" t="s">
        <v>83</v>
      </c>
      <c r="C16" s="229"/>
      <c r="D16" s="229"/>
      <c r="E16" s="230"/>
      <c r="F16" s="230"/>
      <c r="G16" s="230"/>
      <c r="H16" s="230"/>
      <c r="I16" s="230"/>
      <c r="J16" s="230"/>
      <c r="K16" s="230"/>
      <c r="L16" s="230"/>
      <c r="M16" s="230"/>
      <c r="N16" s="230"/>
      <c r="O16" s="230"/>
      <c r="P16" s="230"/>
      <c r="Q16" s="230"/>
      <c r="R16" s="230"/>
      <c r="S16" s="230"/>
      <c r="T16" s="231" t="s">
        <v>129</v>
      </c>
      <c r="U16" s="231" t="s">
        <v>129</v>
      </c>
      <c r="V16" s="231" t="s">
        <v>129</v>
      </c>
    </row>
    <row r="17" spans="1:22" s="237" customFormat="1" ht="24" x14ac:dyDescent="0.2">
      <c r="A17" s="232" t="s">
        <v>21</v>
      </c>
      <c r="B17" s="233" t="s">
        <v>316</v>
      </c>
      <c r="C17" s="234"/>
      <c r="D17" s="234"/>
      <c r="E17" s="235"/>
      <c r="F17" s="235"/>
      <c r="G17" s="235"/>
      <c r="H17" s="235"/>
      <c r="I17" s="235"/>
      <c r="J17" s="235"/>
      <c r="K17" s="235"/>
      <c r="L17" s="235"/>
      <c r="M17" s="235"/>
      <c r="N17" s="235"/>
      <c r="O17" s="235"/>
      <c r="P17" s="235"/>
      <c r="Q17" s="235"/>
      <c r="R17" s="235"/>
      <c r="S17" s="235"/>
      <c r="T17" s="236" t="s">
        <v>129</v>
      </c>
      <c r="U17" s="236" t="s">
        <v>129</v>
      </c>
      <c r="V17" s="236" t="s">
        <v>129</v>
      </c>
    </row>
    <row r="18" spans="1:22" s="243" customFormat="1" ht="12" x14ac:dyDescent="0.2">
      <c r="A18" s="238"/>
      <c r="B18" s="239">
        <v>3110</v>
      </c>
      <c r="C18" s="240"/>
      <c r="D18" s="240"/>
      <c r="E18" s="241"/>
      <c r="F18" s="241"/>
      <c r="G18" s="241"/>
      <c r="H18" s="241"/>
      <c r="I18" s="241"/>
      <c r="J18" s="241"/>
      <c r="K18" s="241"/>
      <c r="L18" s="241"/>
      <c r="M18" s="241"/>
      <c r="N18" s="241"/>
      <c r="O18" s="241"/>
      <c r="P18" s="241"/>
      <c r="Q18" s="241"/>
      <c r="R18" s="241"/>
      <c r="S18" s="241"/>
      <c r="T18" s="241"/>
      <c r="U18" s="242"/>
      <c r="V18" s="242"/>
    </row>
    <row r="19" spans="1:22" s="244" customFormat="1" ht="12" x14ac:dyDescent="0.2">
      <c r="A19" s="232"/>
      <c r="B19" s="222">
        <v>3150</v>
      </c>
      <c r="C19" s="234"/>
      <c r="D19" s="234"/>
      <c r="E19" s="234" t="s">
        <v>129</v>
      </c>
      <c r="F19" s="234" t="s">
        <v>129</v>
      </c>
      <c r="G19" s="235"/>
      <c r="H19" s="235"/>
      <c r="I19" s="234" t="s">
        <v>129</v>
      </c>
      <c r="J19" s="234" t="s">
        <v>129</v>
      </c>
      <c r="K19" s="235"/>
      <c r="L19" s="235"/>
      <c r="M19" s="234" t="s">
        <v>129</v>
      </c>
      <c r="N19" s="234" t="s">
        <v>129</v>
      </c>
      <c r="O19" s="234" t="s">
        <v>129</v>
      </c>
      <c r="P19" s="235"/>
      <c r="Q19" s="235"/>
      <c r="R19" s="235"/>
      <c r="S19" s="235"/>
      <c r="T19" s="235"/>
      <c r="U19" s="236"/>
      <c r="V19" s="236"/>
    </row>
    <row r="20" spans="1:22" s="244" customFormat="1" ht="12" x14ac:dyDescent="0.2">
      <c r="A20" s="232"/>
      <c r="B20" s="222">
        <v>3160</v>
      </c>
      <c r="C20" s="234"/>
      <c r="D20" s="234"/>
      <c r="E20" s="234" t="s">
        <v>129</v>
      </c>
      <c r="F20" s="234" t="s">
        <v>129</v>
      </c>
      <c r="G20" s="235"/>
      <c r="H20" s="235"/>
      <c r="I20" s="234" t="s">
        <v>129</v>
      </c>
      <c r="J20" s="234" t="s">
        <v>129</v>
      </c>
      <c r="K20" s="235"/>
      <c r="L20" s="235"/>
      <c r="M20" s="234" t="s">
        <v>129</v>
      </c>
      <c r="N20" s="234" t="s">
        <v>129</v>
      </c>
      <c r="O20" s="234" t="s">
        <v>129</v>
      </c>
      <c r="P20" s="235"/>
      <c r="Q20" s="235"/>
      <c r="R20" s="235"/>
      <c r="S20" s="235"/>
      <c r="T20" s="235"/>
      <c r="U20" s="236"/>
      <c r="V20" s="236"/>
    </row>
    <row r="21" spans="1:22" s="244" customFormat="1" ht="12" x14ac:dyDescent="0.2">
      <c r="A21" s="232"/>
      <c r="B21" s="222">
        <v>3210</v>
      </c>
      <c r="C21" s="234"/>
      <c r="D21" s="234"/>
      <c r="E21" s="234"/>
      <c r="F21" s="234"/>
      <c r="G21" s="235"/>
      <c r="H21" s="235"/>
      <c r="I21" s="234"/>
      <c r="J21" s="234"/>
      <c r="K21" s="235"/>
      <c r="L21" s="235"/>
      <c r="M21" s="234"/>
      <c r="N21" s="234"/>
      <c r="O21" s="234"/>
      <c r="P21" s="235"/>
      <c r="Q21" s="235"/>
      <c r="R21" s="235"/>
      <c r="S21" s="235"/>
      <c r="T21" s="235"/>
      <c r="U21" s="236"/>
      <c r="V21" s="236"/>
    </row>
    <row r="22" spans="1:22" s="244" customFormat="1" ht="12" x14ac:dyDescent="0.2">
      <c r="A22" s="232"/>
      <c r="B22" s="222">
        <v>3230</v>
      </c>
      <c r="C22" s="234"/>
      <c r="D22" s="234"/>
      <c r="E22" s="234" t="s">
        <v>129</v>
      </c>
      <c r="F22" s="234" t="s">
        <v>129</v>
      </c>
      <c r="G22" s="235"/>
      <c r="H22" s="235"/>
      <c r="I22" s="234" t="s">
        <v>129</v>
      </c>
      <c r="J22" s="234" t="s">
        <v>129</v>
      </c>
      <c r="K22" s="235"/>
      <c r="L22" s="235"/>
      <c r="M22" s="234" t="s">
        <v>129</v>
      </c>
      <c r="N22" s="234" t="s">
        <v>129</v>
      </c>
      <c r="O22" s="234" t="s">
        <v>129</v>
      </c>
      <c r="P22" s="235"/>
      <c r="Q22" s="235"/>
      <c r="R22" s="235"/>
      <c r="S22" s="235"/>
      <c r="T22" s="235"/>
      <c r="U22" s="236"/>
      <c r="V22" s="236"/>
    </row>
    <row r="23" spans="1:22" s="244" customFormat="1" ht="12" x14ac:dyDescent="0.2">
      <c r="A23" s="232"/>
      <c r="B23" s="222">
        <v>3240</v>
      </c>
      <c r="C23" s="234"/>
      <c r="D23" s="234"/>
      <c r="E23" s="234" t="s">
        <v>129</v>
      </c>
      <c r="F23" s="234" t="s">
        <v>129</v>
      </c>
      <c r="G23" s="235"/>
      <c r="H23" s="235"/>
      <c r="I23" s="234" t="s">
        <v>129</v>
      </c>
      <c r="J23" s="234" t="s">
        <v>129</v>
      </c>
      <c r="K23" s="235"/>
      <c r="L23" s="235"/>
      <c r="M23" s="234" t="s">
        <v>129</v>
      </c>
      <c r="N23" s="234" t="s">
        <v>129</v>
      </c>
      <c r="O23" s="234" t="s">
        <v>129</v>
      </c>
      <c r="P23" s="235"/>
      <c r="Q23" s="235"/>
      <c r="R23" s="235"/>
      <c r="S23" s="235"/>
      <c r="T23" s="235"/>
      <c r="U23" s="236"/>
      <c r="V23" s="236"/>
    </row>
    <row r="24" spans="1:22" s="244" customFormat="1" ht="12" x14ac:dyDescent="0.2">
      <c r="A24" s="232"/>
      <c r="B24" s="245" t="s">
        <v>400</v>
      </c>
      <c r="C24" s="234"/>
      <c r="D24" s="234"/>
      <c r="E24" s="235"/>
      <c r="F24" s="235"/>
      <c r="G24" s="235"/>
      <c r="H24" s="235"/>
      <c r="I24" s="235"/>
      <c r="J24" s="235"/>
      <c r="K24" s="235"/>
      <c r="L24" s="235"/>
      <c r="M24" s="235"/>
      <c r="N24" s="235"/>
      <c r="O24" s="235"/>
      <c r="P24" s="235"/>
      <c r="Q24" s="235"/>
      <c r="R24" s="235"/>
      <c r="S24" s="235"/>
      <c r="T24" s="235"/>
      <c r="U24" s="236"/>
      <c r="V24" s="236"/>
    </row>
    <row r="25" spans="1:22" s="152" customFormat="1" ht="12" x14ac:dyDescent="0.2"/>
    <row r="26" spans="1:22" s="152" customFormat="1" ht="12" x14ac:dyDescent="0.2"/>
    <row r="27" spans="1:22" x14ac:dyDescent="0.2">
      <c r="A27" s="246"/>
      <c r="B27" s="247"/>
      <c r="C27" s="248"/>
      <c r="D27" s="248"/>
      <c r="E27" s="248"/>
      <c r="F27" s="248"/>
      <c r="G27" s="248"/>
      <c r="H27" s="248"/>
      <c r="I27" s="248"/>
      <c r="J27" s="248"/>
      <c r="K27" s="248"/>
      <c r="L27" s="248"/>
      <c r="M27" s="248"/>
      <c r="N27" s="248"/>
      <c r="O27" s="248"/>
      <c r="P27" s="248"/>
      <c r="Q27" s="248"/>
      <c r="R27" s="248"/>
      <c r="S27" s="248"/>
      <c r="T27" s="248"/>
      <c r="U27" s="248"/>
      <c r="V27" s="248"/>
    </row>
    <row r="28" spans="1:22" x14ac:dyDescent="0.2">
      <c r="A28" s="246" t="s">
        <v>317</v>
      </c>
      <c r="B28" s="247"/>
      <c r="C28" s="248"/>
      <c r="D28" s="248"/>
      <c r="E28" s="248"/>
      <c r="F28" s="248"/>
      <c r="G28" s="248"/>
      <c r="H28" s="248"/>
      <c r="I28" s="248"/>
      <c r="J28" s="248"/>
      <c r="K28" s="248"/>
      <c r="L28" s="248"/>
      <c r="M28" s="248"/>
      <c r="N28" s="248"/>
      <c r="O28" s="248"/>
      <c r="P28" s="248"/>
      <c r="Q28" s="248"/>
      <c r="R28" s="248"/>
      <c r="S28" s="248"/>
      <c r="T28" s="248"/>
      <c r="U28" s="248"/>
      <c r="V28" s="248"/>
    </row>
    <row r="29" spans="1:22" x14ac:dyDescent="0.2">
      <c r="A29" s="249" t="s">
        <v>318</v>
      </c>
      <c r="B29" s="247"/>
      <c r="C29" s="248"/>
      <c r="D29" s="248"/>
      <c r="E29" s="248"/>
      <c r="F29" s="248"/>
      <c r="G29" s="248"/>
      <c r="H29" s="248"/>
      <c r="I29" s="248"/>
      <c r="J29" s="248"/>
      <c r="K29" s="248"/>
      <c r="L29" s="248"/>
      <c r="M29" s="248"/>
      <c r="N29" s="248"/>
      <c r="O29" s="248"/>
      <c r="P29" s="248"/>
      <c r="Q29" s="248"/>
      <c r="R29" s="248"/>
      <c r="S29" s="248"/>
      <c r="T29" s="248"/>
      <c r="U29" s="248"/>
      <c r="V29" s="248"/>
    </row>
    <row r="30" spans="1:22" x14ac:dyDescent="0.2">
      <c r="A30" s="153" t="s">
        <v>319</v>
      </c>
      <c r="B30" s="154"/>
      <c r="C30" s="155"/>
      <c r="D30" s="155"/>
      <c r="E30" s="155"/>
      <c r="F30" s="155"/>
      <c r="G30" s="155"/>
      <c r="H30" s="155"/>
      <c r="I30" s="155"/>
      <c r="J30" s="155"/>
      <c r="K30" s="155"/>
      <c r="L30" s="155"/>
      <c r="M30" s="248"/>
      <c r="N30" s="155"/>
      <c r="O30" s="155"/>
      <c r="P30" s="155"/>
      <c r="Q30" s="155"/>
      <c r="R30" s="248"/>
      <c r="S30" s="248"/>
      <c r="T30" s="248"/>
      <c r="U30" s="248"/>
      <c r="V30" s="248"/>
    </row>
    <row r="31" spans="1:22" ht="12" customHeight="1" x14ac:dyDescent="0.2">
      <c r="A31" s="249"/>
      <c r="B31" s="247"/>
      <c r="C31" s="248"/>
      <c r="D31" s="248"/>
      <c r="E31" s="248"/>
      <c r="F31" s="248"/>
      <c r="G31" s="248"/>
      <c r="H31" s="248"/>
      <c r="I31" s="248"/>
      <c r="J31" s="248"/>
      <c r="K31" s="248"/>
      <c r="L31" s="248"/>
      <c r="M31" s="248"/>
      <c r="N31" s="248"/>
      <c r="O31" s="248"/>
      <c r="P31" s="248"/>
      <c r="Q31" s="248"/>
      <c r="R31" s="248"/>
      <c r="S31" s="248"/>
      <c r="T31" s="248"/>
      <c r="U31" s="248"/>
      <c r="V31" s="248"/>
    </row>
    <row r="32" spans="1:22" x14ac:dyDescent="0.2">
      <c r="A32" s="246" t="s">
        <v>320</v>
      </c>
      <c r="B32" s="247"/>
      <c r="C32" s="248"/>
      <c r="D32" s="248"/>
      <c r="E32" s="248"/>
      <c r="F32" s="248"/>
      <c r="G32" s="248"/>
      <c r="H32" s="248"/>
      <c r="I32" s="248"/>
      <c r="J32" s="248"/>
      <c r="K32" s="248"/>
      <c r="L32" s="248"/>
      <c r="M32" s="248"/>
      <c r="N32" s="248"/>
      <c r="O32" s="248"/>
      <c r="P32" s="248"/>
      <c r="Q32" s="248"/>
      <c r="R32" s="248"/>
      <c r="S32" s="248"/>
      <c r="T32" s="248"/>
      <c r="U32" s="248"/>
      <c r="V32" s="248"/>
    </row>
    <row r="33" spans="1:22" x14ac:dyDescent="0.2">
      <c r="A33" s="246" t="s">
        <v>321</v>
      </c>
      <c r="B33" s="247"/>
      <c r="C33" s="248"/>
      <c r="D33" s="248"/>
      <c r="E33" s="248"/>
      <c r="F33" s="248"/>
      <c r="G33" s="248"/>
      <c r="H33" s="248"/>
      <c r="I33" s="248"/>
      <c r="J33" s="248"/>
      <c r="K33" s="248"/>
      <c r="L33" s="248"/>
      <c r="M33" s="248"/>
      <c r="N33" s="248"/>
      <c r="O33" s="248"/>
      <c r="P33" s="248"/>
      <c r="Q33" s="248"/>
      <c r="R33" s="248"/>
      <c r="S33" s="248"/>
      <c r="T33" s="248"/>
      <c r="U33" s="248"/>
      <c r="V33" s="248"/>
    </row>
    <row r="34" spans="1:22" x14ac:dyDescent="0.2">
      <c r="A34" s="250"/>
    </row>
  </sheetData>
  <sheetProtection password="CF54" sheet="1" formatColumns="0" formatRows="0"/>
  <mergeCells count="14">
    <mergeCell ref="A1:U1"/>
    <mergeCell ref="E4:F4"/>
    <mergeCell ref="C5:D5"/>
    <mergeCell ref="E5:H5"/>
    <mergeCell ref="I5:L5"/>
    <mergeCell ref="N5:Q5"/>
    <mergeCell ref="R5:S5"/>
    <mergeCell ref="U5:U6"/>
    <mergeCell ref="T5:T6"/>
    <mergeCell ref="F2:Q2"/>
    <mergeCell ref="H3:O3"/>
    <mergeCell ref="B5:B6"/>
    <mergeCell ref="A5:A6"/>
    <mergeCell ref="M5:M6"/>
  </mergeCells>
  <phoneticPr fontId="1" type="noConversion"/>
  <printOptions horizontalCentered="1"/>
  <pageMargins left="0.19685039370078741" right="7.874015748031496E-2" top="1.1417322834645669" bottom="0.23622047244094491" header="0.19685039370078741" footer="0.11811023622047245"/>
  <pageSetup paperSize="9" scale="6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pageSetUpPr fitToPage="1"/>
  </sheetPr>
  <dimension ref="A1:AL16"/>
  <sheetViews>
    <sheetView zoomScale="90" zoomScaleNormal="90" workbookViewId="0">
      <selection activeCell="D17" sqref="D17"/>
    </sheetView>
  </sheetViews>
  <sheetFormatPr defaultRowHeight="23.25" customHeight="1" x14ac:dyDescent="0.2"/>
  <cols>
    <col min="1" max="1" width="8.140625" style="141" customWidth="1"/>
    <col min="2" max="2" width="26.85546875" style="141" customWidth="1"/>
    <col min="3" max="3" width="10.140625" style="141" customWidth="1"/>
    <col min="4" max="4" width="27.42578125" style="141" customWidth="1"/>
    <col min="5" max="5" width="10.140625" style="141" customWidth="1"/>
    <col min="6" max="6" width="27.42578125" style="141" customWidth="1"/>
    <col min="7" max="7" width="34" style="141" customWidth="1"/>
    <col min="8" max="38" width="9.140625" style="142"/>
    <col min="39" max="16384" width="9.140625" style="141"/>
  </cols>
  <sheetData>
    <row r="1" spans="1:38" ht="23.25" customHeight="1" x14ac:dyDescent="0.2">
      <c r="F1" s="482" t="s">
        <v>401</v>
      </c>
      <c r="G1" s="482"/>
    </row>
    <row r="2" spans="1:38" ht="23.25" customHeight="1" x14ac:dyDescent="0.2">
      <c r="G2" s="212"/>
    </row>
    <row r="3" spans="1:38" s="142" customFormat="1" ht="23.25" customHeight="1" x14ac:dyDescent="0.2">
      <c r="A3" s="483" t="s">
        <v>402</v>
      </c>
      <c r="B3" s="483"/>
      <c r="C3" s="483"/>
      <c r="D3" s="483"/>
      <c r="E3" s="483"/>
      <c r="F3" s="483"/>
      <c r="G3" s="483"/>
    </row>
    <row r="4" spans="1:38" s="142" customFormat="1" ht="23.25" customHeight="1" x14ac:dyDescent="0.2">
      <c r="A4" s="259"/>
      <c r="B4" s="470"/>
      <c r="C4" s="470"/>
      <c r="D4" s="470"/>
      <c r="E4" s="470"/>
      <c r="F4" s="470"/>
      <c r="G4" s="470"/>
    </row>
    <row r="5" spans="1:38" s="142" customFormat="1" ht="23.25" customHeight="1" x14ac:dyDescent="0.2">
      <c r="A5" s="259"/>
      <c r="B5" s="481" t="s">
        <v>463</v>
      </c>
      <c r="C5" s="481"/>
      <c r="D5" s="481"/>
      <c r="E5" s="481"/>
      <c r="F5" s="481"/>
      <c r="G5" s="481"/>
    </row>
    <row r="6" spans="1:38" s="146" customFormat="1" ht="23.25" customHeight="1" x14ac:dyDescent="0.2">
      <c r="A6" s="143"/>
      <c r="B6" s="143"/>
      <c r="C6" s="143"/>
      <c r="D6" s="143"/>
      <c r="E6" s="143"/>
      <c r="F6" s="143"/>
      <c r="G6" s="251" t="s">
        <v>2</v>
      </c>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157"/>
      <c r="AK6" s="157"/>
      <c r="AL6" s="157"/>
    </row>
    <row r="7" spans="1:38" s="147" customFormat="1" ht="23.25" customHeight="1" x14ac:dyDescent="0.2">
      <c r="A7" s="466" t="s">
        <v>11</v>
      </c>
      <c r="B7" s="466" t="s">
        <v>4</v>
      </c>
      <c r="C7" s="472" t="s">
        <v>403</v>
      </c>
      <c r="D7" s="473"/>
      <c r="E7" s="472" t="s">
        <v>398</v>
      </c>
      <c r="F7" s="474"/>
      <c r="G7" s="484" t="s">
        <v>322</v>
      </c>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row>
    <row r="8" spans="1:38" s="147" customFormat="1" ht="23.25" customHeight="1" x14ac:dyDescent="0.2">
      <c r="A8" s="467"/>
      <c r="B8" s="467"/>
      <c r="C8" s="216" t="s">
        <v>323</v>
      </c>
      <c r="D8" s="216" t="s">
        <v>324</v>
      </c>
      <c r="E8" s="216" t="s">
        <v>323</v>
      </c>
      <c r="F8" s="252" t="s">
        <v>324</v>
      </c>
      <c r="G8" s="485"/>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row>
    <row r="9" spans="1:38" s="147" customFormat="1" ht="23.25" customHeight="1" x14ac:dyDescent="0.2">
      <c r="A9" s="218" t="s">
        <v>198</v>
      </c>
      <c r="B9" s="218">
        <f>A9+1</f>
        <v>2</v>
      </c>
      <c r="C9" s="218">
        <v>3</v>
      </c>
      <c r="D9" s="218">
        <v>4</v>
      </c>
      <c r="E9" s="218">
        <v>5</v>
      </c>
      <c r="F9" s="218">
        <v>6</v>
      </c>
      <c r="G9" s="253">
        <v>7</v>
      </c>
      <c r="H9" s="158"/>
      <c r="I9" s="158"/>
      <c r="J9" s="158"/>
      <c r="K9" s="15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c r="AK9" s="158"/>
      <c r="AL9" s="158"/>
    </row>
    <row r="10" spans="1:38" s="149" customFormat="1" ht="23.25" customHeight="1" x14ac:dyDescent="0.2">
      <c r="A10" s="220" t="s">
        <v>404</v>
      </c>
      <c r="B10" s="221" t="s">
        <v>405</v>
      </c>
      <c r="C10" s="223">
        <v>0</v>
      </c>
      <c r="D10" s="148" t="s">
        <v>129</v>
      </c>
      <c r="E10" s="223">
        <v>0</v>
      </c>
      <c r="F10" s="148" t="s">
        <v>129</v>
      </c>
      <c r="G10" s="148" t="s">
        <v>129</v>
      </c>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c r="AK10" s="159"/>
      <c r="AL10" s="159"/>
    </row>
    <row r="11" spans="1:38" s="151" customFormat="1" ht="23.25" customHeight="1" x14ac:dyDescent="0.2">
      <c r="A11" s="225" t="s">
        <v>327</v>
      </c>
      <c r="B11" s="226" t="s">
        <v>83</v>
      </c>
      <c r="C11" s="227">
        <v>0</v>
      </c>
      <c r="D11" s="150" t="s">
        <v>129</v>
      </c>
      <c r="E11" s="227">
        <v>0</v>
      </c>
      <c r="F11" s="150" t="s">
        <v>129</v>
      </c>
      <c r="G11" s="150" t="s">
        <v>129</v>
      </c>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row>
    <row r="12" spans="1:38" s="244" customFormat="1" ht="23.25" customHeight="1" x14ac:dyDescent="0.2">
      <c r="A12" s="232"/>
      <c r="B12" s="245" t="s">
        <v>400</v>
      </c>
      <c r="C12" s="235"/>
      <c r="D12" s="235"/>
      <c r="E12" s="235"/>
      <c r="F12" s="235"/>
      <c r="G12" s="236"/>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row>
    <row r="13" spans="1:38" s="152" customFormat="1" ht="23.25" customHeight="1" x14ac:dyDescent="0.2">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row>
    <row r="14" spans="1:38" ht="23.25" customHeight="1" x14ac:dyDescent="0.2">
      <c r="A14" s="246"/>
      <c r="B14" s="247"/>
      <c r="C14" s="248"/>
      <c r="D14" s="248"/>
      <c r="E14" s="248"/>
      <c r="F14" s="248"/>
      <c r="G14" s="248"/>
    </row>
    <row r="15" spans="1:38" ht="23.25" customHeight="1" x14ac:dyDescent="0.2">
      <c r="A15" s="246"/>
      <c r="B15" s="247"/>
      <c r="C15" s="248"/>
      <c r="D15" s="248"/>
      <c r="E15" s="248"/>
      <c r="F15" s="248"/>
      <c r="G15" s="248"/>
    </row>
    <row r="16" spans="1:38" ht="23.25" customHeight="1" x14ac:dyDescent="0.2">
      <c r="A16" s="250"/>
    </row>
  </sheetData>
  <sheetProtection password="CF54" sheet="1" formatColumns="0" formatRows="0"/>
  <mergeCells count="9">
    <mergeCell ref="B5:G5"/>
    <mergeCell ref="F1:G1"/>
    <mergeCell ref="A3:G3"/>
    <mergeCell ref="G7:G8"/>
    <mergeCell ref="C7:D7"/>
    <mergeCell ref="A7:A8"/>
    <mergeCell ref="B7:B8"/>
    <mergeCell ref="E7:F7"/>
    <mergeCell ref="B4:G4"/>
  </mergeCells>
  <phoneticPr fontId="1" type="noConversion"/>
  <printOptions horizontalCentered="1"/>
  <pageMargins left="7.874015748031496E-2" right="7.874015748031496E-2" top="1.1417322834645669" bottom="0.23622047244094491" header="0.11811023622047245" footer="0.11811023622047245"/>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6</vt:i4>
      </vt:variant>
      <vt:variant>
        <vt:lpstr>Іменовані діапазони</vt:lpstr>
      </vt:variant>
      <vt:variant>
        <vt:i4>3</vt:i4>
      </vt:variant>
    </vt:vector>
  </HeadingPairs>
  <TitlesOfParts>
    <vt:vector size="9" baseType="lpstr">
      <vt:lpstr>Контроль</vt:lpstr>
      <vt:lpstr>Додаток2_Бюджетний_запит</vt:lpstr>
      <vt:lpstr>Додаток3_Розрахунки</vt:lpstr>
      <vt:lpstr>Додаток3-А_обладн</vt:lpstr>
      <vt:lpstr>Додаток3-Б_буд</vt:lpstr>
      <vt:lpstr>Додаток3-В_капітальні</vt:lpstr>
      <vt:lpstr>'Додаток3-А_обладн'!Область_друку</vt:lpstr>
      <vt:lpstr>'Додаток3-Б_буд'!Область_друку</vt:lpstr>
      <vt:lpstr>'Додаток3-В_капітальні'!Область_друку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207-4</dc:creator>
  <cp:lastModifiedBy>Buch1</cp:lastModifiedBy>
  <cp:lastPrinted>2022-09-28T09:18:33Z</cp:lastPrinted>
  <dcterms:created xsi:type="dcterms:W3CDTF">2016-08-16T09:17:31Z</dcterms:created>
  <dcterms:modified xsi:type="dcterms:W3CDTF">2023-07-18T13:37:05Z</dcterms:modified>
</cp:coreProperties>
</file>