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ЭтаКнига" defaultThemeVersion="124226"/>
  <mc:AlternateContent xmlns:mc="http://schemas.openxmlformats.org/markup-compatibility/2006">
    <mc:Choice Requires="x15">
      <x15ac:absPath xmlns:x15ac="http://schemas.microsoft.com/office/spreadsheetml/2010/11/ac" url="K:\EP\224-225-Доходи\ FACEBOOK\сайт 26\"/>
    </mc:Choice>
  </mc:AlternateContent>
  <xr:revisionPtr revIDLastSave="0" documentId="13_ncr:1_{1EF3F949-CB9D-4517-B22E-2BD0845AD95A}" xr6:coauthVersionLast="47" xr6:coauthVersionMax="47" xr10:uidLastSave="{00000000-0000-0000-0000-000000000000}"/>
  <bookViews>
    <workbookView xWindow="-110" yWindow="-110" windowWidth="19420" windowHeight="10420" tabRatio="865" activeTab="1" xr2:uid="{00000000-000D-0000-FFFF-FFFF00000000}"/>
  </bookViews>
  <sheets>
    <sheet name="ЗагФ_ТГ " sheetId="19042" r:id="rId1"/>
    <sheet name="По платежах_Область " sheetId="19043" r:id="rId2"/>
  </sheets>
  <definedNames>
    <definedName name="_xlnm.Print_Titles" localSheetId="1">'По платежах_Область '!$6:$8</definedName>
    <definedName name="_xlnm.Print_Area" localSheetId="0">'ЗагФ_ТГ '!$A$1:$K$67</definedName>
    <definedName name="_xlnm.Print_Area" localSheetId="1">'По платежах_Область '!$A$1:$L$84</definedName>
  </definedNames>
  <calcPr calcId="191029"/>
</workbook>
</file>

<file path=xl/calcChain.xml><?xml version="1.0" encoding="utf-8"?>
<calcChain xmlns="http://schemas.openxmlformats.org/spreadsheetml/2006/main">
  <c r="L83" i="19043" l="1"/>
  <c r="K83" i="19043"/>
  <c r="L82" i="19043"/>
  <c r="K82" i="19043"/>
  <c r="L80" i="19043"/>
  <c r="K80" i="19043"/>
  <c r="L79" i="19043"/>
  <c r="K79" i="19043"/>
  <c r="L78" i="19043"/>
  <c r="K78" i="19043"/>
  <c r="L77" i="19043"/>
  <c r="K77" i="19043"/>
  <c r="L76" i="19043"/>
  <c r="K76" i="19043"/>
  <c r="L75" i="19043"/>
  <c r="K75" i="19043"/>
  <c r="L74" i="19043"/>
  <c r="K74" i="19043"/>
  <c r="L73" i="19043"/>
  <c r="K73" i="19043"/>
  <c r="L72" i="19043"/>
  <c r="K72" i="19043"/>
  <c r="L71" i="19043"/>
  <c r="K71" i="19043"/>
  <c r="L70" i="19043"/>
  <c r="K70" i="19043"/>
  <c r="L69" i="19043"/>
  <c r="K69" i="19043"/>
  <c r="L68" i="19043"/>
  <c r="K68" i="19043"/>
  <c r="L67" i="19043"/>
  <c r="K67" i="19043"/>
  <c r="L66" i="19043"/>
  <c r="K66" i="19043"/>
  <c r="L65" i="19043"/>
  <c r="K65" i="19043"/>
  <c r="L64" i="19043"/>
  <c r="K64" i="19043"/>
  <c r="L63" i="19043"/>
  <c r="K63" i="19043"/>
  <c r="L62" i="19043"/>
  <c r="K62" i="19043"/>
  <c r="L61" i="19043"/>
  <c r="K61" i="19043"/>
  <c r="L60" i="19043"/>
  <c r="K60" i="19043"/>
  <c r="L59" i="19043"/>
  <c r="K59" i="19043"/>
  <c r="L58" i="19043"/>
  <c r="K58" i="19043"/>
  <c r="L57" i="19043"/>
  <c r="K57" i="19043"/>
  <c r="L55" i="19043"/>
  <c r="K55" i="19043"/>
  <c r="L54" i="19043"/>
  <c r="K54" i="19043"/>
  <c r="L53" i="19043"/>
  <c r="K53" i="19043"/>
  <c r="L52" i="19043"/>
  <c r="K52" i="19043"/>
  <c r="L51" i="19043"/>
  <c r="K51" i="19043"/>
  <c r="L50" i="19043"/>
  <c r="K50" i="19043"/>
  <c r="L49" i="19043"/>
  <c r="K49" i="19043"/>
  <c r="L48" i="19043"/>
  <c r="K48" i="19043"/>
  <c r="L47" i="19043"/>
  <c r="K47" i="19043"/>
  <c r="L46" i="19043"/>
  <c r="K46" i="19043"/>
  <c r="L44" i="19043"/>
  <c r="K44" i="19043"/>
  <c r="L43" i="19043"/>
  <c r="K43" i="19043"/>
  <c r="L42" i="19043"/>
  <c r="K42" i="19043"/>
  <c r="L41" i="19043"/>
  <c r="K41" i="19043"/>
  <c r="L40" i="19043"/>
  <c r="K40" i="19043"/>
  <c r="L39" i="19043"/>
  <c r="K39" i="19043"/>
  <c r="L38" i="19043"/>
  <c r="K38" i="19043"/>
  <c r="L37" i="19043"/>
  <c r="K37" i="19043"/>
  <c r="L36" i="19043"/>
  <c r="K36" i="19043"/>
  <c r="L34" i="19043"/>
  <c r="L33" i="19043"/>
  <c r="K33" i="19043"/>
  <c r="L32" i="19043"/>
  <c r="K32" i="19043"/>
  <c r="L31" i="19043"/>
  <c r="K31" i="19043"/>
  <c r="L30" i="19043"/>
  <c r="L28" i="19043"/>
  <c r="K28" i="19043"/>
  <c r="L27" i="19043"/>
  <c r="K27" i="19043"/>
  <c r="L26" i="19043"/>
  <c r="L25" i="19043"/>
  <c r="K25" i="19043"/>
  <c r="L24" i="19043"/>
  <c r="K24" i="19043"/>
  <c r="L23" i="19043"/>
  <c r="K23" i="19043"/>
  <c r="L22" i="19043"/>
  <c r="K22" i="19043"/>
  <c r="L21" i="19043"/>
  <c r="K21" i="19043"/>
  <c r="L20" i="19043"/>
  <c r="K20" i="19043"/>
  <c r="L19" i="19043"/>
  <c r="K19" i="19043"/>
  <c r="L18" i="19043"/>
  <c r="K18" i="19043"/>
  <c r="L17" i="19043"/>
  <c r="K17" i="19043"/>
  <c r="L16" i="19043"/>
  <c r="L15" i="19043"/>
  <c r="K15" i="19043"/>
  <c r="L14" i="19043"/>
  <c r="K14" i="19043"/>
  <c r="L12" i="19043"/>
  <c r="K12" i="19043"/>
  <c r="L11" i="19043"/>
  <c r="K11" i="19043"/>
  <c r="L10" i="19043"/>
  <c r="J83" i="19043"/>
  <c r="I83" i="19043"/>
  <c r="J82" i="19043"/>
  <c r="I82" i="19043"/>
  <c r="J80" i="19043"/>
  <c r="I80" i="19043"/>
  <c r="J79" i="19043"/>
  <c r="I79" i="19043"/>
  <c r="J78" i="19043"/>
  <c r="I78" i="19043"/>
  <c r="J77" i="19043"/>
  <c r="I77" i="19043"/>
  <c r="J76" i="19043"/>
  <c r="I76" i="19043"/>
  <c r="J75" i="19043"/>
  <c r="I75" i="19043"/>
  <c r="J74" i="19043"/>
  <c r="I74" i="19043"/>
  <c r="J73" i="19043"/>
  <c r="I73" i="19043"/>
  <c r="J72" i="19043"/>
  <c r="I72" i="19043"/>
  <c r="J71" i="19043"/>
  <c r="I71" i="19043"/>
  <c r="J70" i="19043"/>
  <c r="I70" i="19043"/>
  <c r="J69" i="19043"/>
  <c r="I69" i="19043"/>
  <c r="J68" i="19043"/>
  <c r="I68" i="19043"/>
  <c r="J67" i="19043"/>
  <c r="I67" i="19043"/>
  <c r="J66" i="19043"/>
  <c r="I66" i="19043"/>
  <c r="J65" i="19043"/>
  <c r="I65" i="19043"/>
  <c r="J64" i="19043"/>
  <c r="I64" i="19043"/>
  <c r="J63" i="19043"/>
  <c r="I63" i="19043"/>
  <c r="J62" i="19043"/>
  <c r="I62" i="19043"/>
  <c r="J61" i="19043"/>
  <c r="I61" i="19043"/>
  <c r="J60" i="19043"/>
  <c r="I60" i="19043"/>
  <c r="J59" i="19043"/>
  <c r="I59" i="19043"/>
  <c r="J58" i="19043"/>
  <c r="I58" i="19043"/>
  <c r="J57" i="19043"/>
  <c r="I57" i="19043"/>
  <c r="J55" i="19043"/>
  <c r="I55" i="19043"/>
  <c r="J54" i="19043"/>
  <c r="I54" i="19043"/>
  <c r="J53" i="19043"/>
  <c r="I53" i="19043"/>
  <c r="J52" i="19043"/>
  <c r="I52" i="19043"/>
  <c r="J51" i="19043"/>
  <c r="I51" i="19043"/>
  <c r="J50" i="19043"/>
  <c r="I50" i="19043"/>
  <c r="J49" i="19043"/>
  <c r="I49" i="19043"/>
  <c r="J48" i="19043"/>
  <c r="I48" i="19043"/>
  <c r="J47" i="19043"/>
  <c r="I47" i="19043"/>
  <c r="J46" i="19043"/>
  <c r="I46" i="19043"/>
  <c r="J44" i="19043"/>
  <c r="I44" i="19043"/>
  <c r="J43" i="19043"/>
  <c r="I43" i="19043"/>
  <c r="J42" i="19043"/>
  <c r="I42" i="19043"/>
  <c r="J41" i="19043"/>
  <c r="I41" i="19043"/>
  <c r="J40" i="19043"/>
  <c r="I40" i="19043"/>
  <c r="J39" i="19043"/>
  <c r="I39" i="19043"/>
  <c r="J38" i="19043"/>
  <c r="I38" i="19043"/>
  <c r="J37" i="19043"/>
  <c r="I37" i="19043"/>
  <c r="J36" i="19043"/>
  <c r="I36" i="19043"/>
  <c r="J33" i="19043"/>
  <c r="I33" i="19043"/>
  <c r="J32" i="19043"/>
  <c r="I32" i="19043"/>
  <c r="J31" i="19043"/>
  <c r="I31" i="19043"/>
  <c r="J28" i="19043"/>
  <c r="I28" i="19043"/>
  <c r="J27" i="19043"/>
  <c r="I27" i="19043"/>
  <c r="J25" i="19043"/>
  <c r="I25" i="19043"/>
  <c r="J24" i="19043"/>
  <c r="I24" i="19043"/>
  <c r="J23" i="19043"/>
  <c r="I23" i="19043"/>
  <c r="J22" i="19043"/>
  <c r="I22" i="19043"/>
  <c r="J21" i="19043"/>
  <c r="I21" i="19043"/>
  <c r="J20" i="19043"/>
  <c r="I20" i="19043"/>
  <c r="J19" i="19043"/>
  <c r="I19" i="19043"/>
  <c r="J18" i="19043"/>
  <c r="I18" i="19043"/>
  <c r="J17" i="19043"/>
  <c r="I17" i="19043"/>
  <c r="J15" i="19043"/>
  <c r="I15" i="19043"/>
  <c r="J14" i="19043"/>
  <c r="I14" i="19043"/>
  <c r="J12" i="19043"/>
  <c r="I12" i="19043"/>
  <c r="J11" i="19043"/>
  <c r="I11" i="19043"/>
  <c r="H83" i="19043"/>
  <c r="G83" i="19043"/>
  <c r="H82" i="19043"/>
  <c r="G82" i="19043"/>
  <c r="H80" i="19043"/>
  <c r="G80" i="19043"/>
  <c r="H79" i="19043"/>
  <c r="G79" i="19043"/>
  <c r="H78" i="19043"/>
  <c r="G78" i="19043"/>
  <c r="H77" i="19043"/>
  <c r="G77" i="19043"/>
  <c r="H76" i="19043"/>
  <c r="G76" i="19043"/>
  <c r="H75" i="19043"/>
  <c r="G75" i="19043"/>
  <c r="H74" i="19043"/>
  <c r="G74" i="19043"/>
  <c r="H73" i="19043"/>
  <c r="G73" i="19043"/>
  <c r="H72" i="19043"/>
  <c r="G72" i="19043"/>
  <c r="H71" i="19043"/>
  <c r="G71" i="19043"/>
  <c r="H70" i="19043"/>
  <c r="G70" i="19043"/>
  <c r="H69" i="19043"/>
  <c r="G69" i="19043"/>
  <c r="H68" i="19043"/>
  <c r="G68" i="19043"/>
  <c r="H67" i="19043"/>
  <c r="G67" i="19043"/>
  <c r="H66" i="19043"/>
  <c r="G66" i="19043"/>
  <c r="H65" i="19043"/>
  <c r="G65" i="19043"/>
  <c r="H64" i="19043"/>
  <c r="G64" i="19043"/>
  <c r="H63" i="19043"/>
  <c r="G63" i="19043"/>
  <c r="H62" i="19043"/>
  <c r="G62" i="19043"/>
  <c r="H61" i="19043"/>
  <c r="G61" i="19043"/>
  <c r="H60" i="19043"/>
  <c r="G60" i="19043"/>
  <c r="H59" i="19043"/>
  <c r="G59" i="19043"/>
  <c r="H58" i="19043"/>
  <c r="G58" i="19043"/>
  <c r="H57" i="19043"/>
  <c r="G57" i="19043"/>
  <c r="H55" i="19043"/>
  <c r="G55" i="19043"/>
  <c r="H54" i="19043"/>
  <c r="G54" i="19043"/>
  <c r="H53" i="19043"/>
  <c r="G53" i="19043"/>
  <c r="H52" i="19043"/>
  <c r="G52" i="19043"/>
  <c r="H51" i="19043"/>
  <c r="G51" i="19043"/>
  <c r="H50" i="19043"/>
  <c r="G50" i="19043"/>
  <c r="H49" i="19043"/>
  <c r="G49" i="19043"/>
  <c r="H48" i="19043"/>
  <c r="G48" i="19043"/>
  <c r="H47" i="19043"/>
  <c r="G47" i="19043"/>
  <c r="H46" i="19043"/>
  <c r="G46" i="19043"/>
  <c r="H44" i="19043"/>
  <c r="G44" i="19043"/>
  <c r="H43" i="19043"/>
  <c r="G43" i="19043"/>
  <c r="H42" i="19043"/>
  <c r="G42" i="19043"/>
  <c r="H41" i="19043"/>
  <c r="G41" i="19043"/>
  <c r="H40" i="19043"/>
  <c r="G40" i="19043"/>
  <c r="H39" i="19043"/>
  <c r="G39" i="19043"/>
  <c r="H38" i="19043"/>
  <c r="G38" i="19043"/>
  <c r="H37" i="19043"/>
  <c r="G37" i="19043"/>
  <c r="H36" i="19043"/>
  <c r="G36" i="19043"/>
  <c r="H33" i="19043"/>
  <c r="G33" i="19043"/>
  <c r="H32" i="19043"/>
  <c r="G32" i="19043"/>
  <c r="H31" i="19043"/>
  <c r="G31" i="19043"/>
  <c r="H28" i="19043"/>
  <c r="G28" i="19043"/>
  <c r="H27" i="19043"/>
  <c r="G27" i="19043"/>
  <c r="H25" i="19043"/>
  <c r="G25" i="19043"/>
  <c r="H24" i="19043"/>
  <c r="G24" i="19043"/>
  <c r="H23" i="19043"/>
  <c r="G23" i="19043"/>
  <c r="H22" i="19043"/>
  <c r="G22" i="19043"/>
  <c r="H21" i="19043"/>
  <c r="G21" i="19043"/>
  <c r="H20" i="19043"/>
  <c r="G20" i="19043"/>
  <c r="H19" i="19043"/>
  <c r="G19" i="19043"/>
  <c r="H18" i="19043"/>
  <c r="G18" i="19043"/>
  <c r="H17" i="19043"/>
  <c r="G17" i="19043"/>
  <c r="H15" i="19043"/>
  <c r="G15" i="19043"/>
  <c r="H14" i="19043"/>
  <c r="G14" i="19043"/>
  <c r="H12" i="19043"/>
  <c r="G12" i="19043"/>
  <c r="H11" i="19043"/>
  <c r="G11" i="19043"/>
  <c r="F81" i="19043"/>
  <c r="E81" i="19043"/>
  <c r="K81" i="19043" s="1"/>
  <c r="D81" i="19043"/>
  <c r="J81" i="19043" s="1"/>
  <c r="C81" i="19043"/>
  <c r="F56" i="19043"/>
  <c r="L56" i="19043" s="1"/>
  <c r="E56" i="19043"/>
  <c r="D56" i="19043"/>
  <c r="J56" i="19043" s="1"/>
  <c r="C56" i="19043"/>
  <c r="F45" i="19043"/>
  <c r="E45" i="19043"/>
  <c r="D45" i="19043"/>
  <c r="J45" i="19043" s="1"/>
  <c r="C45" i="19043"/>
  <c r="F35" i="19043"/>
  <c r="E35" i="19043"/>
  <c r="K35" i="19043" s="1"/>
  <c r="D35" i="19043"/>
  <c r="I35" i="19043" s="1"/>
  <c r="C35" i="19043"/>
  <c r="F34" i="19043"/>
  <c r="E34" i="19043"/>
  <c r="C34" i="19043"/>
  <c r="C10" i="19043" s="1"/>
  <c r="C84" i="19043" s="1"/>
  <c r="F30" i="19043"/>
  <c r="E30" i="19043"/>
  <c r="D30" i="19043"/>
  <c r="J30" i="19043" s="1"/>
  <c r="C30" i="19043"/>
  <c r="G30" i="19043" s="1"/>
  <c r="F29" i="19043"/>
  <c r="L29" i="19043" s="1"/>
  <c r="E29" i="19043"/>
  <c r="D29" i="19043"/>
  <c r="J29" i="19043" s="1"/>
  <c r="C29" i="19043"/>
  <c r="H29" i="19043" s="1"/>
  <c r="F26" i="19043"/>
  <c r="E26" i="19043"/>
  <c r="D26" i="19043"/>
  <c r="J26" i="19043" s="1"/>
  <c r="C26" i="19043"/>
  <c r="G26" i="19043" s="1"/>
  <c r="F16" i="19043"/>
  <c r="E16" i="19043"/>
  <c r="D16" i="19043"/>
  <c r="J16" i="19043" s="1"/>
  <c r="C16" i="19043"/>
  <c r="G16" i="19043" s="1"/>
  <c r="F13" i="19043"/>
  <c r="L13" i="19043" s="1"/>
  <c r="E13" i="19043"/>
  <c r="D13" i="19043"/>
  <c r="J13" i="19043" s="1"/>
  <c r="C13" i="19043"/>
  <c r="H13" i="19043" s="1"/>
  <c r="F10" i="19043"/>
  <c r="K65" i="19042"/>
  <c r="J65" i="19042"/>
  <c r="K64" i="19042"/>
  <c r="J64" i="19042"/>
  <c r="K63" i="19042"/>
  <c r="J63" i="19042"/>
  <c r="K62" i="19042"/>
  <c r="J62" i="19042"/>
  <c r="K61" i="19042"/>
  <c r="J61" i="19042"/>
  <c r="K60" i="19042"/>
  <c r="J60" i="19042"/>
  <c r="K59" i="19042"/>
  <c r="J59" i="19042"/>
  <c r="K58" i="19042"/>
  <c r="J58" i="19042"/>
  <c r="K57" i="19042"/>
  <c r="J57" i="19042"/>
  <c r="K56" i="19042"/>
  <c r="J56" i="19042"/>
  <c r="K55" i="19042"/>
  <c r="J55" i="19042"/>
  <c r="K54" i="19042"/>
  <c r="J54" i="19042"/>
  <c r="K53" i="19042"/>
  <c r="J53" i="19042"/>
  <c r="K52" i="19042"/>
  <c r="J52" i="19042"/>
  <c r="K51" i="19042"/>
  <c r="J51" i="19042"/>
  <c r="K50" i="19042"/>
  <c r="J50" i="19042"/>
  <c r="K49" i="19042"/>
  <c r="J49" i="19042"/>
  <c r="K48" i="19042"/>
  <c r="J48" i="19042"/>
  <c r="K47" i="19042"/>
  <c r="J47" i="19042"/>
  <c r="K46" i="19042"/>
  <c r="J46" i="19042"/>
  <c r="K45" i="19042"/>
  <c r="J45" i="19042"/>
  <c r="K44" i="19042"/>
  <c r="J44" i="19042"/>
  <c r="K43" i="19042"/>
  <c r="J43" i="19042"/>
  <c r="K42" i="19042"/>
  <c r="J42" i="19042"/>
  <c r="K41" i="19042"/>
  <c r="J41" i="19042"/>
  <c r="K40" i="19042"/>
  <c r="J40" i="19042"/>
  <c r="K39" i="19042"/>
  <c r="J39" i="19042"/>
  <c r="K38" i="19042"/>
  <c r="J38" i="19042"/>
  <c r="K37" i="19042"/>
  <c r="J37" i="19042"/>
  <c r="K36" i="19042"/>
  <c r="J36" i="19042"/>
  <c r="K35" i="19042"/>
  <c r="J35" i="19042"/>
  <c r="K34" i="19042"/>
  <c r="J34" i="19042"/>
  <c r="K33" i="19042"/>
  <c r="J33" i="19042"/>
  <c r="K32" i="19042"/>
  <c r="J32" i="19042"/>
  <c r="K31" i="19042"/>
  <c r="J31" i="19042"/>
  <c r="K30" i="19042"/>
  <c r="J30" i="19042"/>
  <c r="K29" i="19042"/>
  <c r="J29" i="19042"/>
  <c r="K28" i="19042"/>
  <c r="J28" i="19042"/>
  <c r="K27" i="19042"/>
  <c r="J27" i="19042"/>
  <c r="K26" i="19042"/>
  <c r="J26" i="19042"/>
  <c r="K25" i="19042"/>
  <c r="J25" i="19042"/>
  <c r="K24" i="19042"/>
  <c r="J24" i="19042"/>
  <c r="K23" i="19042"/>
  <c r="J23" i="19042"/>
  <c r="K22" i="19042"/>
  <c r="J22" i="19042"/>
  <c r="K21" i="19042"/>
  <c r="J21" i="19042"/>
  <c r="K20" i="19042"/>
  <c r="J20" i="19042"/>
  <c r="K19" i="19042"/>
  <c r="J19" i="19042"/>
  <c r="K18" i="19042"/>
  <c r="J18" i="19042"/>
  <c r="K17" i="19042"/>
  <c r="J17" i="19042"/>
  <c r="K16" i="19042"/>
  <c r="J16" i="19042"/>
  <c r="K15" i="19042"/>
  <c r="J15" i="19042"/>
  <c r="K14" i="19042"/>
  <c r="J14" i="19042"/>
  <c r="K12" i="19042"/>
  <c r="J12" i="19042"/>
  <c r="K11" i="19042"/>
  <c r="J11" i="19042"/>
  <c r="K10" i="19042"/>
  <c r="J10" i="19042"/>
  <c r="K9" i="19042"/>
  <c r="J9" i="19042"/>
  <c r="I65" i="19042"/>
  <c r="H65" i="19042"/>
  <c r="I64" i="19042"/>
  <c r="H64" i="19042"/>
  <c r="I63" i="19042"/>
  <c r="H63" i="19042"/>
  <c r="I62" i="19042"/>
  <c r="H62" i="19042"/>
  <c r="I61" i="19042"/>
  <c r="H61" i="19042"/>
  <c r="I60" i="19042"/>
  <c r="H60" i="19042"/>
  <c r="I59" i="19042"/>
  <c r="H59" i="19042"/>
  <c r="I58" i="19042"/>
  <c r="H58" i="19042"/>
  <c r="I57" i="19042"/>
  <c r="H57" i="19042"/>
  <c r="I56" i="19042"/>
  <c r="H56" i="19042"/>
  <c r="I55" i="19042"/>
  <c r="H55" i="19042"/>
  <c r="I54" i="19042"/>
  <c r="H54" i="19042"/>
  <c r="I53" i="19042"/>
  <c r="H53" i="19042"/>
  <c r="I52" i="19042"/>
  <c r="H52" i="19042"/>
  <c r="I51" i="19042"/>
  <c r="H51" i="19042"/>
  <c r="I50" i="19042"/>
  <c r="H50" i="19042"/>
  <c r="I49" i="19042"/>
  <c r="H49" i="19042"/>
  <c r="I48" i="19042"/>
  <c r="H48" i="19042"/>
  <c r="I47" i="19042"/>
  <c r="H47" i="19042"/>
  <c r="I46" i="19042"/>
  <c r="H46" i="19042"/>
  <c r="I45" i="19042"/>
  <c r="H45" i="19042"/>
  <c r="I44" i="19042"/>
  <c r="H44" i="19042"/>
  <c r="I43" i="19042"/>
  <c r="H43" i="19042"/>
  <c r="I42" i="19042"/>
  <c r="H42" i="19042"/>
  <c r="I41" i="19042"/>
  <c r="H41" i="19042"/>
  <c r="I40" i="19042"/>
  <c r="H40" i="19042"/>
  <c r="I39" i="19042"/>
  <c r="H39" i="19042"/>
  <c r="I38" i="19042"/>
  <c r="H38" i="19042"/>
  <c r="I37" i="19042"/>
  <c r="H37" i="19042"/>
  <c r="I36" i="19042"/>
  <c r="H36" i="19042"/>
  <c r="I35" i="19042"/>
  <c r="H35" i="19042"/>
  <c r="I34" i="19042"/>
  <c r="H34" i="19042"/>
  <c r="I33" i="19042"/>
  <c r="H33" i="19042"/>
  <c r="I32" i="19042"/>
  <c r="H32" i="19042"/>
  <c r="I31" i="19042"/>
  <c r="H31" i="19042"/>
  <c r="I30" i="19042"/>
  <c r="H30" i="19042"/>
  <c r="I29" i="19042"/>
  <c r="H29" i="19042"/>
  <c r="I28" i="19042"/>
  <c r="H28" i="19042"/>
  <c r="I27" i="19042"/>
  <c r="H27" i="19042"/>
  <c r="I26" i="19042"/>
  <c r="H26" i="19042"/>
  <c r="I25" i="19042"/>
  <c r="H25" i="19042"/>
  <c r="I24" i="19042"/>
  <c r="H24" i="19042"/>
  <c r="I23" i="19042"/>
  <c r="H23" i="19042"/>
  <c r="I22" i="19042"/>
  <c r="H22" i="19042"/>
  <c r="I21" i="19042"/>
  <c r="H21" i="19042"/>
  <c r="I20" i="19042"/>
  <c r="H20" i="19042"/>
  <c r="I19" i="19042"/>
  <c r="H19" i="19042"/>
  <c r="I18" i="19042"/>
  <c r="H18" i="19042"/>
  <c r="I17" i="19042"/>
  <c r="H17" i="19042"/>
  <c r="I16" i="19042"/>
  <c r="H16" i="19042"/>
  <c r="I15" i="19042"/>
  <c r="H15" i="19042"/>
  <c r="I14" i="19042"/>
  <c r="H14" i="19042"/>
  <c r="I12" i="19042"/>
  <c r="H12" i="19042"/>
  <c r="I11" i="19042"/>
  <c r="H11" i="19042"/>
  <c r="I10" i="19042"/>
  <c r="H10" i="19042"/>
  <c r="I9" i="19042"/>
  <c r="H9" i="19042"/>
  <c r="K13" i="19043" l="1"/>
  <c r="I16" i="19043"/>
  <c r="I26" i="19043"/>
  <c r="K29" i="19043"/>
  <c r="I30" i="19043"/>
  <c r="L35" i="19043"/>
  <c r="L45" i="19043"/>
  <c r="L81" i="19043"/>
  <c r="H26" i="19043"/>
  <c r="H34" i="19043"/>
  <c r="K45" i="19043"/>
  <c r="E84" i="19043"/>
  <c r="I56" i="19043"/>
  <c r="H56" i="19043"/>
  <c r="K10" i="19043"/>
  <c r="F84" i="19043"/>
  <c r="L84" i="19043" s="1"/>
  <c r="H35" i="19043"/>
  <c r="H45" i="19043"/>
  <c r="G56" i="19043"/>
  <c r="H81" i="19043"/>
  <c r="H16" i="19043"/>
  <c r="H30" i="19043"/>
  <c r="H10" i="19043"/>
  <c r="G10" i="19043"/>
  <c r="D34" i="19043"/>
  <c r="I34" i="19043" s="1"/>
  <c r="J35" i="19043"/>
  <c r="G34" i="19043"/>
  <c r="I13" i="19043"/>
  <c r="I29" i="19043"/>
  <c r="I45" i="19043"/>
  <c r="I81" i="19043"/>
  <c r="K16" i="19043"/>
  <c r="K26" i="19043"/>
  <c r="K30" i="19043"/>
  <c r="K34" i="19043"/>
  <c r="K56" i="19043"/>
  <c r="G13" i="19043"/>
  <c r="G29" i="19043"/>
  <c r="G35" i="19043"/>
  <c r="G45" i="19043"/>
  <c r="G81" i="19043"/>
  <c r="G65" i="19042"/>
  <c r="G64" i="19042"/>
  <c r="G63" i="19042"/>
  <c r="G62" i="19042"/>
  <c r="G61" i="19042"/>
  <c r="G60" i="19042"/>
  <c r="G59" i="19042"/>
  <c r="G58" i="19042"/>
  <c r="G57" i="19042"/>
  <c r="G56" i="19042"/>
  <c r="G55" i="19042"/>
  <c r="G54" i="19042"/>
  <c r="G53" i="19042"/>
  <c r="G52" i="19042"/>
  <c r="G51" i="19042"/>
  <c r="G50" i="19042"/>
  <c r="G49" i="19042"/>
  <c r="G48" i="19042"/>
  <c r="G47" i="19042"/>
  <c r="G46" i="19042"/>
  <c r="G45" i="19042"/>
  <c r="G44" i="19042"/>
  <c r="G43" i="19042"/>
  <c r="G42" i="19042"/>
  <c r="G41" i="19042"/>
  <c r="G40" i="19042"/>
  <c r="G39" i="19042"/>
  <c r="G38" i="19042"/>
  <c r="G37" i="19042"/>
  <c r="G36" i="19042"/>
  <c r="G35" i="19042"/>
  <c r="G34" i="19042"/>
  <c r="G33" i="19042"/>
  <c r="G32" i="19042"/>
  <c r="G31" i="19042"/>
  <c r="G30" i="19042"/>
  <c r="G29" i="19042"/>
  <c r="G28" i="19042"/>
  <c r="G27" i="19042"/>
  <c r="G26" i="19042"/>
  <c r="G25" i="19042"/>
  <c r="G24" i="19042"/>
  <c r="G23" i="19042"/>
  <c r="G22" i="19042"/>
  <c r="G21" i="19042"/>
  <c r="G20" i="19042"/>
  <c r="G19" i="19042"/>
  <c r="G18" i="19042"/>
  <c r="G17" i="19042"/>
  <c r="G16" i="19042"/>
  <c r="G15" i="19042"/>
  <c r="G14" i="19042"/>
  <c r="G12" i="19042"/>
  <c r="G11" i="19042"/>
  <c r="G10" i="19042"/>
  <c r="G9" i="19042"/>
  <c r="F66" i="19042"/>
  <c r="F65" i="19042"/>
  <c r="F64" i="19042"/>
  <c r="F63" i="19042"/>
  <c r="F62" i="19042"/>
  <c r="F61" i="19042"/>
  <c r="F60" i="19042"/>
  <c r="F59" i="19042"/>
  <c r="F58" i="19042"/>
  <c r="F57" i="19042"/>
  <c r="F56" i="19042"/>
  <c r="F55" i="19042"/>
  <c r="F54" i="19042"/>
  <c r="F53" i="19042"/>
  <c r="F52" i="19042"/>
  <c r="F51" i="19042"/>
  <c r="F50" i="19042"/>
  <c r="F49" i="19042"/>
  <c r="F48" i="19042"/>
  <c r="F47" i="19042"/>
  <c r="F46" i="19042"/>
  <c r="F45" i="19042"/>
  <c r="F44" i="19042"/>
  <c r="F43" i="19042"/>
  <c r="F42" i="19042"/>
  <c r="F41" i="19042"/>
  <c r="F40" i="19042"/>
  <c r="F39" i="19042"/>
  <c r="F38" i="19042"/>
  <c r="F37" i="19042"/>
  <c r="F36" i="19042"/>
  <c r="F35" i="19042"/>
  <c r="F34" i="19042"/>
  <c r="F33" i="19042"/>
  <c r="F32" i="19042"/>
  <c r="F31" i="19042"/>
  <c r="F30" i="19042"/>
  <c r="F29" i="19042"/>
  <c r="F28" i="19042"/>
  <c r="F27" i="19042"/>
  <c r="F26" i="19042"/>
  <c r="F25" i="19042"/>
  <c r="F24" i="19042"/>
  <c r="F23" i="19042"/>
  <c r="F22" i="19042"/>
  <c r="F21" i="19042"/>
  <c r="F20" i="19042"/>
  <c r="F19" i="19042"/>
  <c r="F18" i="19042"/>
  <c r="F17" i="19042"/>
  <c r="F16" i="19042"/>
  <c r="F15" i="19042"/>
  <c r="F14" i="19042"/>
  <c r="F12" i="19042"/>
  <c r="F11" i="19042"/>
  <c r="F10" i="19042"/>
  <c r="F9" i="19042"/>
  <c r="E66" i="19042"/>
  <c r="D66" i="19042"/>
  <c r="C66" i="19042"/>
  <c r="I66" i="19042" s="1"/>
  <c r="B66" i="19042"/>
  <c r="G66" i="19042" s="1"/>
  <c r="E13" i="19042"/>
  <c r="D13" i="19042"/>
  <c r="C13" i="19042"/>
  <c r="I13" i="19042" s="1"/>
  <c r="B13" i="19042"/>
  <c r="B67" i="19042" s="1"/>
  <c r="J66" i="19042" l="1"/>
  <c r="H66" i="19042"/>
  <c r="K13" i="19042"/>
  <c r="E67" i="19042"/>
  <c r="K67" i="19042" s="1"/>
  <c r="K66" i="19042"/>
  <c r="G13" i="19042"/>
  <c r="D67" i="19042"/>
  <c r="H13" i="19042"/>
  <c r="J13" i="19042"/>
  <c r="F13" i="19042"/>
  <c r="K84" i="19043"/>
  <c r="G84" i="19043"/>
  <c r="H84" i="19043"/>
  <c r="D10" i="19043"/>
  <c r="D84" i="19043" s="1"/>
  <c r="J84" i="19043" s="1"/>
  <c r="J34" i="19043"/>
  <c r="C67" i="19042"/>
  <c r="I67" i="19042" s="1"/>
  <c r="I84" i="19043" l="1"/>
  <c r="H67" i="19042"/>
  <c r="J67" i="19042"/>
  <c r="G67" i="19042"/>
  <c r="F67" i="19042"/>
  <c r="I10" i="19043"/>
  <c r="J10" i="19043"/>
</calcChain>
</file>

<file path=xl/sharedStrings.xml><?xml version="1.0" encoding="utf-8"?>
<sst xmlns="http://schemas.openxmlformats.org/spreadsheetml/2006/main" count="183" uniqueCount="162">
  <si>
    <r>
      <t xml:space="preserve">Рентна плата за спеціальне використання лісових ресурсів в частині деревини, заготовленої в порядку рубок головного користування - </t>
    </r>
    <r>
      <rPr>
        <u/>
        <sz val="12"/>
        <rFont val="Times New Roman Cyr"/>
        <family val="1"/>
        <charset val="204"/>
      </rPr>
      <t>37%</t>
    </r>
  </si>
  <si>
    <r>
      <t xml:space="preserve">Рентна плата за спеціальне використання води - </t>
    </r>
    <r>
      <rPr>
        <u/>
        <sz val="12"/>
        <rFont val="Times New Roman Cyr"/>
        <family val="1"/>
        <charset val="204"/>
      </rPr>
      <t>45%</t>
    </r>
  </si>
  <si>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</si>
  <si>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 xml:space="preserve">Акцизний податок з ввезених на митну територію України підакцизних товарів (продукції) (Пальне) </t>
  </si>
  <si>
    <t>14030000 (14031900)</t>
  </si>
  <si>
    <t xml:space="preserve">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</si>
  <si>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Надходження коштів з рахунків виборчих фондів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</si>
  <si>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</si>
  <si>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Плата за надання інших адміністративних послуг</t>
  </si>
  <si>
    <t xml:space="preserve">Рентна плата за користування надрами для видобування корисних копалин місцевого значення  </t>
  </si>
  <si>
    <t>Податок на майно</t>
  </si>
  <si>
    <t>18010100-18010400</t>
  </si>
  <si>
    <t xml:space="preserve">Податок на нерухоме майно, відмінне від земельної ділянки </t>
  </si>
  <si>
    <t>18010500-18010900</t>
  </si>
  <si>
    <t>18011000, 18011100</t>
  </si>
  <si>
    <t>Збір за провадження деяких видів підприємницької діяльності, що справлявся до 1 січня 2015 року</t>
  </si>
  <si>
    <t>Рентна плата та плата за використання інших природних ресурсів</t>
  </si>
  <si>
    <t>Внутрішні податки на товари та послуги</t>
  </si>
  <si>
    <t>14020000 (14021900)</t>
  </si>
  <si>
    <t xml:space="preserve">Орендна плата за водні об'єкти (їх частини), що надаються в користування на умовах оренди обласними, районними державними адміністраціями, місцевими радами </t>
  </si>
  <si>
    <t xml:space="preserve">Транспортний податок </t>
  </si>
  <si>
    <t xml:space="preserve">Плата за ліцензії на певні види господарської діяльності та сертифікати, що видаються виконавчими органами місцевих рад і місцевими органами виконавчої влади </t>
  </si>
  <si>
    <t>Кошти, що передаються (отримуються), як компенсація із загального фонду державного бюджету бюджетам місцевого самоврядування відповідно до вимог пункту 43 розділу VI "Прикінцеві та перехідні положення" Бюджетного кодексу України та постанови Кабінету Міністрів України від 08.02.2017 №96 "Деякі питання зарахування частини акцизного податку з виробленого в Україні та ввезеного на митну територію України пального до бюджетів місцевого самоврядування"</t>
  </si>
  <si>
    <t xml:space="preserve">Податок на прибуток підприємств та фінансових установ комунальної власності   </t>
  </si>
  <si>
    <t xml:space="preserve">Плата за землю </t>
  </si>
  <si>
    <t>Плата за розміщення тимчасово вільних коштів місцевих бюджетів</t>
  </si>
  <si>
    <t>Адміністративні штрафи та інші санкції</t>
  </si>
  <si>
    <t xml:space="preserve">Єдиний податок </t>
  </si>
  <si>
    <t>Плата за ліцензії та сертифікати, що сплачується ліцензіатами за місцем здійснення діяльності</t>
  </si>
  <si>
    <t>Місцеві податки і збори, нараховані до 1 січня 2011 року</t>
  </si>
  <si>
    <t>Рентна плата за користування надрами в цілях, не пов'язаних з видобуванням корисних копалин</t>
  </si>
  <si>
    <t>Адміністративний збір за державну реєстрацію речових прав на нерухоме майно та їх обтяжень</t>
  </si>
  <si>
    <t>Збір за місця для паркування транспортних засобів</t>
  </si>
  <si>
    <t>Туристичний збір</t>
  </si>
  <si>
    <t>Плата за надання адміністративних послуг</t>
  </si>
  <si>
    <t>Фактичні надходження доходів за</t>
  </si>
  <si>
    <t>Відхилення обсягів фактичних надходжень доходів з початку року від</t>
  </si>
  <si>
    <t>+,-</t>
  </si>
  <si>
    <t>%</t>
  </si>
  <si>
    <t>Обласний</t>
  </si>
  <si>
    <t xml:space="preserve">Аналіз надходження платежів до місцевих бюджетів </t>
  </si>
  <si>
    <t>Найменування платежів</t>
  </si>
  <si>
    <t>Державне мито</t>
  </si>
  <si>
    <t>Податкові надходження</t>
  </si>
  <si>
    <t>Неподаткові надходження</t>
  </si>
  <si>
    <t>Інші надходження</t>
  </si>
  <si>
    <t>Доходи від операцій з капіталом</t>
  </si>
  <si>
    <t>Загальний фонд</t>
  </si>
  <si>
    <t>загальний фонд</t>
  </si>
  <si>
    <t xml:space="preserve">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 </t>
  </si>
  <si>
    <t>Надходження коштів від Державного фонду дорогоцінних металів і дорогоцінного каміння</t>
  </si>
  <si>
    <t>Код платежу</t>
  </si>
  <si>
    <t>Плата за ліцензії на право роздрібної торгівлі пальним</t>
  </si>
  <si>
    <t>тис.грн</t>
  </si>
  <si>
    <r>
      <t xml:space="preserve">Рентна плата за користування надрами для видобування газового конденсату - </t>
    </r>
    <r>
      <rPr>
        <u/>
        <sz val="12"/>
        <rFont val="Times New Roman Cyr"/>
        <family val="1"/>
        <charset val="204"/>
      </rPr>
      <t>5%</t>
    </r>
  </si>
  <si>
    <t>Районний бюджет Вижницького району</t>
  </si>
  <si>
    <t>Районний бюджет Дністровського району</t>
  </si>
  <si>
    <t>Районний бюджет Чернівецького району</t>
  </si>
  <si>
    <t>Вашковецька сільська ТГ</t>
  </si>
  <si>
    <t>Великокучурівська сільська ТГ</t>
  </si>
  <si>
    <t>Волоківська сільська ТГ</t>
  </si>
  <si>
    <t>Клішковецька сільська ТГ</t>
  </si>
  <si>
    <t>Мамалигівська сільська ТГ</t>
  </si>
  <si>
    <t>Недобоївська сільська ТГ</t>
  </si>
  <si>
    <t>Рукшинська сільська ТГ</t>
  </si>
  <si>
    <t>Усть-Путильська сільська ТГ</t>
  </si>
  <si>
    <t>Вашківецька міська ТГ</t>
  </si>
  <si>
    <t>Вижницька міська ТГ</t>
  </si>
  <si>
    <t>Сторожинецька міська ТГ</t>
  </si>
  <si>
    <t>Красноїльська селищна ТГ</t>
  </si>
  <si>
    <t>Тереблеченська сільська ТГ</t>
  </si>
  <si>
    <t>Чудейська сільська ТГ</t>
  </si>
  <si>
    <t>Конятинська сільська ТГ</t>
  </si>
  <si>
    <t>Селятинська сільська ТГ</t>
  </si>
  <si>
    <t>Острицька сільська ТГ</t>
  </si>
  <si>
    <t>Мамаївська сільська ТГ</t>
  </si>
  <si>
    <t>Кіцманська міська ТГ</t>
  </si>
  <si>
    <t>Вікнянська сільська ТГ</t>
  </si>
  <si>
    <t>Юрковецька сільська ТГ</t>
  </si>
  <si>
    <t>Кострижівська селищна ТГ</t>
  </si>
  <si>
    <t>Новоселицька міська ТГ</t>
  </si>
  <si>
    <t>Герцаївська міська ТГ</t>
  </si>
  <si>
    <t>Заставнівська міська ТГ</t>
  </si>
  <si>
    <t>Неполоковецька селищна ТГ</t>
  </si>
  <si>
    <t>Ставчанська сільська ТГ</t>
  </si>
  <si>
    <t>Хотинська міська ТГ</t>
  </si>
  <si>
    <t>Чагорська сільська ТГ</t>
  </si>
  <si>
    <t>Новодністровська міська ТГ</t>
  </si>
  <si>
    <t xml:space="preserve">Ванчиковецька сільська ТГ </t>
  </si>
  <si>
    <t>Карапчівська сільська ТГ</t>
  </si>
  <si>
    <t>Сучевенська сільська ТГ</t>
  </si>
  <si>
    <t>Кадубовецька сільська ТГ</t>
  </si>
  <si>
    <t>Банилівська сільська ТГ</t>
  </si>
  <si>
    <t>Берегометська селищна ТГ</t>
  </si>
  <si>
    <t>Боянська сільська ТГ</t>
  </si>
  <si>
    <t>Брусницька сільська ТГ</t>
  </si>
  <si>
    <t>Веренчанська сільська ТГ</t>
  </si>
  <si>
    <t>Кам’янецька сільська ТГ</t>
  </si>
  <si>
    <t>Кам’янська сільська ТГ</t>
  </si>
  <si>
    <t>Кельменецька селищна ТГ</t>
  </si>
  <si>
    <t>Лівинецька сільська ТГ</t>
  </si>
  <si>
    <t>Петровецька сільська ТГ</t>
  </si>
  <si>
    <t>Путильська селищна ТГ</t>
  </si>
  <si>
    <t>Тарашанська сільська ТГ</t>
  </si>
  <si>
    <t>Топорівська сільська ТГ</t>
  </si>
  <si>
    <t>Чернівецька міська ТГ</t>
  </si>
  <si>
    <t>Разом по ТГ</t>
  </si>
  <si>
    <t>Горішньошеровецька сільська ТГ</t>
  </si>
  <si>
    <t>Магальська сільська ТГ</t>
  </si>
  <si>
    <t>Податки та збори, не віднесені до інших категорій</t>
  </si>
  <si>
    <t>Глибоцька селищна ТГ</t>
  </si>
  <si>
    <t>Разом по районних бюджетах</t>
  </si>
  <si>
    <t xml:space="preserve">Всього до загального фонду </t>
  </si>
  <si>
    <t xml:space="preserve">Всього </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</si>
  <si>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</si>
  <si>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r>
      <rPr>
        <b/>
        <i/>
        <u/>
        <sz val="12"/>
        <rFont val="Times New Roman Cyr"/>
        <charset val="204"/>
      </rPr>
      <t>Разом</t>
    </r>
    <r>
      <rPr>
        <b/>
        <i/>
        <sz val="12"/>
        <rFont val="Times New Roman Cyr"/>
        <charset val="204"/>
      </rPr>
      <t xml:space="preserve">: акцизний податок з вироблених в Україні та з ввезених на митну територію України підакцизних товарів (продукції) (Пальне) </t>
    </r>
  </si>
  <si>
    <r>
      <t xml:space="preserve">Податок на доходи фізичних осіб - </t>
    </r>
    <r>
      <rPr>
        <u/>
        <sz val="12"/>
        <rFont val="Times New Roman Cyr"/>
        <family val="1"/>
        <charset val="204"/>
      </rPr>
      <t xml:space="preserve">79% </t>
    </r>
  </si>
  <si>
    <t>Найменування районів і територіальних громад</t>
  </si>
  <si>
    <t>Сокирянська міська ТГ</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</si>
  <si>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</si>
  <si>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</si>
  <si>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Суми, стягнені з винних осіб, за шкоду, заподіяну державі, підприємству, установі, організації</t>
  </si>
  <si>
    <t xml:space="preserve">Акцизний податок з реалізації суб'єктами господарювання роздрібної торгівлі підакцизних товарів </t>
  </si>
  <si>
    <t>Частина чистого прибутку (доходу) комунальних унітарних підприємств та їх об'єднань, що вилучається до відповідного місцевого бюджету</t>
  </si>
  <si>
    <r>
      <t>Акцизний податок з вироблених в Україні підакцизних товарів (продукції</t>
    </r>
    <r>
      <rPr>
        <sz val="12"/>
        <rFont val="Times New Roman Cyr"/>
        <charset val="204"/>
      </rPr>
      <t>) (Пальне)</t>
    </r>
    <r>
      <rPr>
        <sz val="12"/>
        <color rgb="FFFF0000"/>
        <rFont val="Times New Roman Cyr"/>
        <charset val="204"/>
      </rPr>
      <t xml:space="preserve"> </t>
    </r>
  </si>
  <si>
    <t>Надходження від орендної плати за користування майновим комплексом та іншим майном, що перебуває в комунальній власності</t>
  </si>
  <si>
    <r>
      <t xml:space="preserve">Адміністративні штрафи за адміністративні правопорушення у сфері забезпечення безпеки дорожнього руху, зафіксовані в автоматичному режимі - </t>
    </r>
    <r>
      <rPr>
        <u/>
        <sz val="12"/>
        <rFont val="Times New Roman Cyr"/>
        <charset val="204"/>
      </rPr>
      <t>10%</t>
    </r>
  </si>
  <si>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</si>
  <si>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Плата за ліцензії на провадження діяльності з організації та проведення азартних ігор у залах гральних автоматів</t>
  </si>
  <si>
    <t>Податок на прибуток підприємств</t>
  </si>
  <si>
    <t xml:space="preserve">Кошти, отримані від переможця процедури закупівлі / спрощеної закупівлі під час укладення договору про закупівлю як забезпечення виконання такого договору, які не підлягають поверненню учаснику </t>
  </si>
  <si>
    <t>Чернівецької області за 2025 рік</t>
  </si>
  <si>
    <t>План, затверджений місцевими радами на 2025 рік</t>
  </si>
  <si>
    <t>План, затверджений місцевими радами з урахуванням змін на 2025 рік</t>
  </si>
  <si>
    <t>плану, затвердженого місцевими радами                                                                                                                                                                                                   на 2025 рік</t>
  </si>
  <si>
    <t>плану, затвердженого місцевими радами з урахуванням змін на 2025 рік</t>
  </si>
  <si>
    <t xml:space="preserve">План, затверджений місцевими радами на 2025 рік </t>
  </si>
  <si>
    <t xml:space="preserve">План, затверджений місцевими радами з урахуванням змін на 2025 рік </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</si>
  <si>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</si>
  <si>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</si>
  <si>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</si>
  <si>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Плата за ліцензії на право оптової торгівлі спиртом етиловим, спиртовими дистилятами</t>
  </si>
  <si>
    <t>Плата за державну реєстрацію (крім адміністративного збору,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</si>
  <si>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електроних сигаретах</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</si>
  <si>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електроних сигаретах</t>
  </si>
  <si>
    <t>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</si>
  <si>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Плата за ліцензії на право виробництва пального</t>
  </si>
  <si>
    <t>Плата за ліцензії на право оптової торгівлі пальним, за наявності місць оптової торгівлі пальним, оптової торгівлі пальним за відсутності місць оптової торгівлі пальним</t>
  </si>
  <si>
    <t xml:space="preserve">Плата за ліцензії на право зберігання пального, на право зберігання пального виключно для потреб власного споживання та/або промислової переробки </t>
  </si>
  <si>
    <t>Кошти, отримані від надання учасниками процедури закупівлі / спрощеної закупівлі як забезпечення їх тендерної пропозиції /пропозиції учасника спрощеної закупівлі, які не підлягають поверненню цим учасникам</t>
  </si>
  <si>
    <t xml:space="preserve"> 14021900  14031900</t>
  </si>
  <si>
    <r>
      <t>Місцеві податки та збори, що сплачуються (перераховуються) згідно з Податковим кодексом України,                                                                                                              в</t>
    </r>
    <r>
      <rPr>
        <b/>
        <i/>
        <sz val="12"/>
        <rFont val="Times New Roman Cyr"/>
        <family val="1"/>
        <charset val="204"/>
      </rPr>
      <t xml:space="preserve"> тому числі: </t>
    </r>
  </si>
  <si>
    <r>
      <t xml:space="preserve">Податок на прибуток підприємств приватного сектору економіки - </t>
    </r>
    <r>
      <rPr>
        <u/>
        <sz val="12"/>
        <rFont val="Times New Roman Cyr"/>
        <family val="1"/>
        <charset val="204"/>
      </rPr>
      <t>10%</t>
    </r>
  </si>
  <si>
    <r>
      <t xml:space="preserve">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 - </t>
    </r>
    <r>
      <rPr>
        <u/>
        <sz val="12"/>
        <rFont val="Times New Roman Cyr"/>
        <family val="1"/>
        <charset val="204"/>
      </rPr>
      <t>30%</t>
    </r>
  </si>
  <si>
    <r>
      <t xml:space="preserve">Рентна плата за користування надрами для видобування нафти (крім видобування нафти, визначеної як Актив природних ресурсів) - </t>
    </r>
    <r>
      <rPr>
        <u/>
        <sz val="12"/>
        <rFont val="Times New Roman Cyr"/>
        <family val="1"/>
        <charset val="204"/>
      </rPr>
      <t>5%</t>
    </r>
  </si>
  <si>
    <r>
      <t xml:space="preserve">Рентна плата за користування надрами для видобування природного газу (крім видобування природного газу, визначеного як Актив природних ресурсів) - </t>
    </r>
    <r>
      <rPr>
        <u/>
        <sz val="12"/>
        <rFont val="Times New Roman Cyr"/>
        <family val="1"/>
        <charset val="204"/>
      </rPr>
      <t>5%</t>
    </r>
  </si>
  <si>
    <t>(місячний звіт)</t>
  </si>
  <si>
    <t xml:space="preserve"> 2025 рік</t>
  </si>
  <si>
    <t xml:space="preserve"> 2024 рік</t>
  </si>
  <si>
    <t>фактичних надходжень за 2024 рік</t>
  </si>
  <si>
    <r>
      <rPr>
        <sz val="11"/>
        <rFont val="Times New Roman CYR"/>
        <charset val="204"/>
      </rPr>
      <t>в т.ч</t>
    </r>
    <r>
      <rPr>
        <i/>
        <sz val="11"/>
        <rFont val="Times New Roman Cyr"/>
        <charset val="204"/>
      </rPr>
      <t>. Податок на доходи фізичних осіб у вигляді мінімального податкового зобов`язання, що підлягає сплаті фізичними особами</t>
    </r>
  </si>
  <si>
    <t>фактичних надходжень              за 2024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</si>
</sst>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000"/>
    <numFmt numFmtId="167" formatCode="#,##0.00000"/>
    <numFmt numFmtId="168" formatCode="#,##0.0"/>
  </numFmts>
  <fonts count="96"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Cyr"/>
      <family val="1"/>
      <charset val="204"/>
    </font>
    <font>
      <sz val="11"/>
      <name val="Times New Roman CYR"/>
      <family val="1"/>
      <charset val="204"/>
    </font>
    <font>
      <sz val="12"/>
      <name val="Times New Roman Cyr"/>
      <family val="1"/>
      <charset val="204"/>
    </font>
    <font>
      <b/>
      <sz val="10"/>
      <name val="Times New Roman Cyr"/>
      <family val="1"/>
      <charset val="204"/>
    </font>
    <font>
      <b/>
      <sz val="12"/>
      <name val="Times New Roman Cyr"/>
      <family val="1"/>
      <charset val="204"/>
    </font>
    <font>
      <b/>
      <i/>
      <sz val="14"/>
      <color indexed="8"/>
      <name val="Times New Roman Cyr"/>
      <family val="1"/>
      <charset val="204"/>
    </font>
    <font>
      <b/>
      <i/>
      <sz val="12"/>
      <name val="Times New Roman Cyr"/>
      <family val="1"/>
      <charset val="204"/>
    </font>
    <font>
      <i/>
      <sz val="12"/>
      <name val="Times New Roman Cyr"/>
      <family val="1"/>
      <charset val="204"/>
    </font>
    <font>
      <b/>
      <sz val="13"/>
      <name val="Times New Roman Cyr"/>
      <family val="1"/>
      <charset val="204"/>
    </font>
    <font>
      <sz val="12"/>
      <name val="Arial Cyr"/>
      <charset val="204"/>
    </font>
    <font>
      <sz val="10"/>
      <name val="Times New Roman CYR"/>
      <charset val="204"/>
    </font>
    <font>
      <i/>
      <sz val="12"/>
      <name val="Times New Roman Cyr"/>
      <charset val="204"/>
    </font>
    <font>
      <b/>
      <i/>
      <sz val="12"/>
      <name val="Times New Roman Cyr"/>
      <charset val="204"/>
    </font>
    <font>
      <b/>
      <i/>
      <sz val="14"/>
      <name val="Times New Roman Cyr"/>
      <family val="1"/>
      <charset val="204"/>
    </font>
    <font>
      <b/>
      <sz val="12"/>
      <name val="Times New Roman Cyr"/>
      <charset val="204"/>
    </font>
    <font>
      <b/>
      <i/>
      <sz val="14"/>
      <name val="Times New Roman Cyr"/>
      <charset val="204"/>
    </font>
    <font>
      <sz val="12"/>
      <color indexed="8"/>
      <name val="Times New Roman Cyr"/>
      <charset val="204"/>
    </font>
    <font>
      <sz val="12"/>
      <name val="Times New Roman Cyr"/>
      <charset val="204"/>
    </font>
    <font>
      <b/>
      <sz val="14"/>
      <name val="Times New Roman Cyr"/>
      <charset val="204"/>
    </font>
    <font>
      <b/>
      <sz val="14"/>
      <name val="Times New Roman Cyr"/>
      <family val="1"/>
      <charset val="204"/>
    </font>
    <font>
      <b/>
      <i/>
      <sz val="10"/>
      <name val="Times New Roman Cyr"/>
      <charset val="204"/>
    </font>
    <font>
      <b/>
      <sz val="10"/>
      <name val="Times New Roman Cyr"/>
      <charset val="204"/>
    </font>
    <font>
      <sz val="12"/>
      <color indexed="8"/>
      <name val="Times New Roman Cyr"/>
      <family val="1"/>
      <charset val="204"/>
    </font>
    <font>
      <sz val="10"/>
      <name val="Arial"/>
      <family val="2"/>
      <charset val="204"/>
    </font>
    <font>
      <i/>
      <sz val="12"/>
      <color indexed="8"/>
      <name val="Times New Roman Cyr"/>
      <family val="1"/>
      <charset val="204"/>
    </font>
    <font>
      <sz val="10"/>
      <name val="Helv"/>
      <charset val="204"/>
    </font>
    <font>
      <u/>
      <sz val="12"/>
      <name val="Times New Roman Cyr"/>
      <charset val="204"/>
    </font>
    <font>
      <b/>
      <i/>
      <sz val="12"/>
      <color indexed="8"/>
      <name val="Times New Roman Cyr"/>
      <family val="1"/>
      <charset val="204"/>
    </font>
    <font>
      <sz val="11"/>
      <name val="Times New Roman CYR"/>
      <charset val="204"/>
    </font>
    <font>
      <u/>
      <sz val="12"/>
      <name val="Times New Roman Cyr"/>
      <family val="1"/>
      <charset val="204"/>
    </font>
    <font>
      <b/>
      <i/>
      <u/>
      <sz val="12"/>
      <name val="Times New Roman Cyr"/>
      <charset val="204"/>
    </font>
    <font>
      <sz val="11"/>
      <color theme="1"/>
      <name val="Calibri"/>
      <family val="2"/>
      <charset val="204"/>
      <scheme val="minor"/>
    </font>
    <font>
      <sz val="10"/>
      <color theme="1"/>
      <name val="Times New Roman Cyr"/>
      <family val="1"/>
      <charset val="204"/>
    </font>
    <font>
      <b/>
      <sz val="12"/>
      <color theme="1"/>
      <name val="Times New Roman Cyr"/>
      <family val="1"/>
      <charset val="204"/>
    </font>
    <font>
      <sz val="12"/>
      <color rgb="FFFF0000"/>
      <name val="Times New Roman Cyr"/>
      <charset val="204"/>
    </font>
    <font>
      <sz val="12"/>
      <color theme="1"/>
      <name val="Times New Roman Cyr"/>
      <family val="1"/>
      <charset val="204"/>
    </font>
    <font>
      <sz val="11"/>
      <color indexed="8"/>
      <name val="Calibri"/>
      <family val="2"/>
      <charset val="204"/>
    </font>
    <font>
      <sz val="11"/>
      <color indexed="9"/>
      <name val="Calibri"/>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Cyr"/>
      <charset val="204"/>
    </font>
    <font>
      <b/>
      <i/>
      <sz val="12"/>
      <color theme="1"/>
      <name val="Times New Roman Cyr"/>
      <family val="1"/>
      <charset val="204"/>
    </font>
    <font>
      <i/>
      <sz val="12"/>
      <color theme="1"/>
      <name val="Times New Roman Cyr"/>
      <family val="1"/>
      <charset val="204"/>
    </font>
    <font>
      <b/>
      <sz val="13"/>
      <color theme="1"/>
      <name val="Times New Roman Cyr"/>
      <family val="1"/>
      <charset val="204"/>
    </font>
    <font>
      <sz val="11"/>
      <color indexed="62"/>
      <name val="Calibri"/>
      <family val="2"/>
      <charset val="204"/>
    </font>
    <font>
      <sz val="11"/>
      <color indexed="17"/>
      <name val="Calibri"/>
      <family val="2"/>
      <charset val="204"/>
    </font>
    <font>
      <sz val="11"/>
      <color indexed="52"/>
      <name val="Calibri"/>
      <family val="2"/>
      <charset val="204"/>
    </font>
    <font>
      <b/>
      <sz val="11"/>
      <color indexed="9"/>
      <name val="Calibri"/>
      <family val="2"/>
      <charset val="204"/>
    </font>
    <font>
      <b/>
      <sz val="18"/>
      <color indexed="56"/>
      <name val="Cambria"/>
      <family val="2"/>
      <charset val="204"/>
    </font>
    <font>
      <b/>
      <sz val="11"/>
      <color indexed="52"/>
      <name val="Calibri"/>
      <family val="2"/>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60"/>
      <name val="Calibri"/>
      <family val="2"/>
      <charset val="204"/>
    </font>
    <font>
      <sz val="11"/>
      <color indexed="10"/>
      <name val="Calibri"/>
      <family val="2"/>
      <charset val="204"/>
    </font>
    <font>
      <i/>
      <sz val="11"/>
      <color indexed="23"/>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color indexed="8"/>
      <name val="Calibri"/>
      <family val="2"/>
      <charset val="204"/>
    </font>
    <font>
      <sz val="11.5"/>
      <name val="Times New Roman Cyr"/>
      <family val="1"/>
      <charset val="204"/>
    </font>
    <font>
      <b/>
      <i/>
      <sz val="12"/>
      <color rgb="FF0070C0"/>
      <name val="Times New Roman Cyr"/>
      <charset val="204"/>
    </font>
    <font>
      <b/>
      <i/>
      <sz val="10"/>
      <color rgb="FF00B050"/>
      <name val="Times New Roman Cyr"/>
      <charset val="204"/>
    </font>
    <font>
      <i/>
      <sz val="11"/>
      <name val="Times New Roman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patternFill>
    </fill>
    <fill>
      <patternFill patternType="solid">
        <fgColor indexed="43"/>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537">
    <xf numFmtId="0" fontId="0" fillId="0" borderId="0"/>
    <xf numFmtId="0" fontId="53" fillId="0" borderId="0"/>
    <xf numFmtId="0" fontId="61" fillId="0" borderId="0"/>
    <xf numFmtId="0" fontId="61" fillId="0" borderId="0"/>
    <xf numFmtId="0" fontId="61" fillId="0" borderId="0"/>
    <xf numFmtId="0" fontId="61" fillId="0" borderId="0"/>
    <xf numFmtId="0" fontId="61" fillId="0" borderId="0"/>
    <xf numFmtId="0" fontId="6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6" fillId="2" borderId="0" applyNumberFormat="0" applyBorder="0" applyAlignment="0" applyProtection="0"/>
    <xf numFmtId="0" fontId="66" fillId="3" borderId="0" applyNumberFormat="0" applyBorder="0" applyAlignment="0" applyProtection="0"/>
    <xf numFmtId="0" fontId="66" fillId="4"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5" borderId="0" applyNumberFormat="0" applyBorder="0" applyAlignment="0" applyProtection="0"/>
    <xf numFmtId="0" fontId="66" fillId="8" borderId="0" applyNumberFormat="0" applyBorder="0" applyAlignment="0" applyProtection="0"/>
    <xf numFmtId="0" fontId="66" fillId="11"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0" borderId="0"/>
    <xf numFmtId="0" fontId="69" fillId="0" borderId="0"/>
    <xf numFmtId="0" fontId="66" fillId="16" borderId="8" applyNumberFormat="0" applyFont="0" applyAlignment="0" applyProtection="0"/>
    <xf numFmtId="0" fontId="5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71" fillId="0" borderId="0"/>
    <xf numFmtId="0" fontId="70" fillId="0" borderId="0"/>
    <xf numFmtId="0" fontId="53" fillId="0" borderId="0"/>
    <xf numFmtId="0" fontId="53" fillId="0" borderId="0"/>
    <xf numFmtId="0" fontId="53" fillId="0" borderId="0"/>
    <xf numFmtId="0" fontId="53" fillId="0" borderId="0"/>
    <xf numFmtId="0" fontId="53" fillId="0" borderId="0"/>
    <xf numFmtId="0" fontId="53" fillId="0" borderId="0"/>
    <xf numFmtId="0" fontId="72" fillId="0" borderId="0"/>
    <xf numFmtId="0" fontId="72" fillId="0" borderId="0"/>
    <xf numFmtId="0" fontId="72" fillId="0" borderId="0"/>
    <xf numFmtId="0" fontId="26" fillId="0" borderId="0"/>
    <xf numFmtId="0" fontId="26" fillId="0" borderId="0"/>
    <xf numFmtId="0" fontId="66" fillId="2" borderId="0" applyNumberFormat="0" applyBorder="0" applyAlignment="0" applyProtection="0"/>
    <xf numFmtId="0" fontId="66" fillId="3" borderId="0" applyNumberFormat="0" applyBorder="0" applyAlignment="0" applyProtection="0"/>
    <xf numFmtId="0" fontId="66" fillId="4"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5" borderId="0" applyNumberFormat="0" applyBorder="0" applyAlignment="0" applyProtection="0"/>
    <xf numFmtId="0" fontId="66" fillId="8" borderId="0" applyNumberFormat="0" applyBorder="0" applyAlignment="0" applyProtection="0"/>
    <xf numFmtId="0" fontId="66" fillId="11"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20" borderId="0" applyNumberFormat="0" applyBorder="0" applyAlignment="0" applyProtection="0"/>
    <xf numFmtId="0" fontId="76" fillId="7" borderId="9" applyNumberFormat="0" applyAlignment="0" applyProtection="0"/>
    <xf numFmtId="0" fontId="77" fillId="4" borderId="0" applyNumberFormat="0" applyBorder="0" applyAlignment="0" applyProtection="0"/>
    <xf numFmtId="0" fontId="72" fillId="0" borderId="0"/>
    <xf numFmtId="0" fontId="78" fillId="0" borderId="10" applyNumberFormat="0" applyFill="0" applyAlignment="0" applyProtection="0"/>
    <xf numFmtId="0" fontId="79" fillId="21" borderId="11" applyNumberFormat="0" applyAlignment="0" applyProtection="0"/>
    <xf numFmtId="0" fontId="80" fillId="0" borderId="0" applyNumberFormat="0" applyFill="0" applyBorder="0" applyAlignment="0" applyProtection="0"/>
    <xf numFmtId="0" fontId="81" fillId="22" borderId="9" applyNumberFormat="0" applyAlignment="0" applyProtection="0"/>
    <xf numFmtId="0" fontId="82" fillId="0" borderId="12" applyNumberFormat="0" applyFill="0" applyAlignment="0" applyProtection="0"/>
    <xf numFmtId="0" fontId="83" fillId="3" borderId="0" applyNumberFormat="0" applyBorder="0" applyAlignment="0" applyProtection="0"/>
    <xf numFmtId="0" fontId="53" fillId="16" borderId="8" applyNumberFormat="0" applyFont="0" applyAlignment="0" applyProtection="0"/>
    <xf numFmtId="0" fontId="84" fillId="22" borderId="13" applyNumberFormat="0" applyAlignment="0" applyProtection="0"/>
    <xf numFmtId="0" fontId="85" fillId="23" borderId="0" applyNumberFormat="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53" fillId="0" borderId="0"/>
    <xf numFmtId="0" fontId="53" fillId="0" borderId="0"/>
    <xf numFmtId="0" fontId="53" fillId="0" borderId="0"/>
    <xf numFmtId="0" fontId="25" fillId="0" borderId="0"/>
    <xf numFmtId="0" fontId="53" fillId="0" borderId="0"/>
    <xf numFmtId="0" fontId="25" fillId="0" borderId="0"/>
    <xf numFmtId="0" fontId="25" fillId="0" borderId="0"/>
    <xf numFmtId="0" fontId="25" fillId="0" borderId="0"/>
    <xf numFmtId="0" fontId="25" fillId="0" borderId="0"/>
    <xf numFmtId="0" fontId="25" fillId="0" borderId="0"/>
    <xf numFmtId="0" fontId="53"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24" fillId="0" borderId="0"/>
    <xf numFmtId="0" fontId="24" fillId="0" borderId="0"/>
    <xf numFmtId="0" fontId="24" fillId="0" borderId="0"/>
    <xf numFmtId="0" fontId="53"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88" fillId="0" borderId="14" applyNumberFormat="0" applyFill="0" applyAlignment="0" applyProtection="0"/>
    <xf numFmtId="0" fontId="89" fillId="0" borderId="15" applyNumberFormat="0" applyFill="0" applyAlignment="0" applyProtection="0"/>
    <xf numFmtId="0" fontId="90" fillId="0" borderId="16" applyNumberFormat="0" applyFill="0" applyAlignment="0" applyProtection="0"/>
    <xf numFmtId="0" fontId="90" fillId="0" borderId="0" applyNumberFormat="0" applyFill="0" applyBorder="0" applyAlignment="0" applyProtection="0"/>
    <xf numFmtId="0" fontId="21" fillId="0" borderId="0"/>
    <xf numFmtId="0" fontId="21" fillId="0" borderId="0"/>
    <xf numFmtId="0" fontId="21" fillId="0" borderId="0"/>
    <xf numFmtId="0" fontId="21" fillId="0" borderId="0"/>
    <xf numFmtId="0" fontId="20" fillId="0" borderId="0"/>
    <xf numFmtId="0" fontId="72"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3" fillId="0" borderId="0"/>
    <xf numFmtId="0" fontId="12" fillId="0" borderId="0"/>
    <xf numFmtId="0" fontId="53" fillId="0" borderId="0"/>
    <xf numFmtId="0" fontId="53" fillId="16" borderId="8" applyNumberFormat="0" applyFont="0" applyAlignment="0" applyProtection="0"/>
    <xf numFmtId="0" fontId="53" fillId="16" borderId="8"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91" fillId="0" borderId="0"/>
    <xf numFmtId="0" fontId="53" fillId="16" borderId="8" applyNumberFormat="0" applyFont="0" applyAlignment="0" applyProtection="0"/>
    <xf numFmtId="0" fontId="53" fillId="16" borderId="8" applyNumberFormat="0" applyFont="0" applyAlignment="0" applyProtection="0"/>
    <xf numFmtId="0" fontId="53" fillId="16"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cellStyleXfs>
  <cellXfs count="146">
    <xf numFmtId="0" fontId="0" fillId="0" borderId="0" xfId="0"/>
    <xf numFmtId="0" fontId="30" fillId="0" borderId="0" xfId="0" applyFont="1"/>
    <xf numFmtId="0" fontId="30" fillId="0" borderId="0" xfId="0" applyFont="1" applyAlignment="1">
      <alignment horizontal="centerContinuous"/>
    </xf>
    <xf numFmtId="164" fontId="30" fillId="0" borderId="0" xfId="0" applyNumberFormat="1" applyFont="1"/>
    <xf numFmtId="0" fontId="33" fillId="0" borderId="0" xfId="0" applyFont="1"/>
    <xf numFmtId="164" fontId="36" fillId="0" borderId="1" xfId="0" applyNumberFormat="1" applyFont="1" applyBorder="1" applyAlignment="1">
      <alignment horizontal="center" vertical="center"/>
    </xf>
    <xf numFmtId="164" fontId="32"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0" fontId="32" fillId="0" borderId="1" xfId="0" applyFont="1" applyBorder="1" applyAlignment="1">
      <alignment vertical="center" wrapText="1"/>
    </xf>
    <xf numFmtId="0" fontId="30" fillId="0" borderId="0" xfId="0" applyFont="1" applyAlignment="1">
      <alignment horizontal="center"/>
    </xf>
    <xf numFmtId="164" fontId="32" fillId="0" borderId="1" xfId="0" applyNumberFormat="1" applyFont="1" applyBorder="1" applyAlignment="1">
      <alignment vertical="center" wrapText="1"/>
    </xf>
    <xf numFmtId="164" fontId="32" fillId="0" borderId="1" xfId="0" applyNumberFormat="1" applyFont="1" applyBorder="1" applyAlignment="1">
      <alignment horizontal="left" vertical="center" wrapText="1"/>
    </xf>
    <xf numFmtId="1" fontId="36" fillId="0" borderId="1" xfId="0" applyNumberFormat="1" applyFont="1" applyBorder="1" applyAlignment="1">
      <alignment horizontal="center" vertical="center"/>
    </xf>
    <xf numFmtId="0" fontId="32" fillId="0" borderId="1" xfId="0" quotePrefix="1" applyFont="1" applyBorder="1" applyAlignment="1">
      <alignment horizontal="center"/>
    </xf>
    <xf numFmtId="0" fontId="32" fillId="0" borderId="1" xfId="0" applyFont="1" applyBorder="1" applyAlignment="1">
      <alignment horizontal="center"/>
    </xf>
    <xf numFmtId="0" fontId="51" fillId="0" borderId="0" xfId="0" applyFont="1"/>
    <xf numFmtId="0" fontId="30" fillId="0" borderId="0" xfId="0" applyFont="1" applyAlignment="1">
      <alignment vertical="center"/>
    </xf>
    <xf numFmtId="165" fontId="30" fillId="0" borderId="0" xfId="0" applyNumberFormat="1" applyFont="1" applyAlignment="1">
      <alignment horizontal="centerContinuous"/>
    </xf>
    <xf numFmtId="164" fontId="36" fillId="0" borderId="1" xfId="0" applyNumberFormat="1" applyFont="1" applyBorder="1" applyAlignment="1">
      <alignment horizontal="center" vertical="center" wrapText="1"/>
    </xf>
    <xf numFmtId="164" fontId="44" fillId="0" borderId="1" xfId="0" applyNumberFormat="1" applyFont="1" applyBorder="1" applyAlignment="1">
      <alignment vertical="center" wrapText="1"/>
    </xf>
    <xf numFmtId="0" fontId="50" fillId="0" borderId="0" xfId="0" applyFont="1"/>
    <xf numFmtId="0" fontId="52" fillId="0" borderId="1" xfId="0" applyFont="1" applyBorder="1" applyAlignment="1">
      <alignment vertical="center" wrapText="1"/>
    </xf>
    <xf numFmtId="0" fontId="54" fillId="0" borderId="1" xfId="0" applyFont="1" applyBorder="1" applyAlignment="1">
      <alignment vertical="center" wrapText="1"/>
    </xf>
    <xf numFmtId="164" fontId="57" fillId="0" borderId="1" xfId="0" applyNumberFormat="1" applyFont="1" applyBorder="1" applyAlignment="1">
      <alignment horizontal="center" vertical="center"/>
    </xf>
    <xf numFmtId="0" fontId="40" fillId="0" borderId="0" xfId="0" applyFont="1"/>
    <xf numFmtId="164" fontId="30" fillId="0" borderId="0" xfId="0" applyNumberFormat="1" applyFont="1" applyAlignment="1">
      <alignment horizontal="center"/>
    </xf>
    <xf numFmtId="164" fontId="31" fillId="0" borderId="1" xfId="0" applyNumberFormat="1" applyFont="1" applyBorder="1" applyAlignment="1">
      <alignment vertical="center" wrapText="1"/>
    </xf>
    <xf numFmtId="1" fontId="34" fillId="0" borderId="1" xfId="0" applyNumberFormat="1" applyFont="1" applyBorder="1" applyAlignment="1">
      <alignment horizontal="center" vertical="center"/>
    </xf>
    <xf numFmtId="164" fontId="34" fillId="0" borderId="1" xfId="0" applyNumberFormat="1" applyFont="1" applyBorder="1" applyAlignment="1">
      <alignment horizontal="left" vertical="center" wrapText="1"/>
    </xf>
    <xf numFmtId="164" fontId="31" fillId="0" borderId="1" xfId="0" applyNumberFormat="1" applyFont="1" applyBorder="1" applyAlignment="1">
      <alignment horizontal="left" vertical="center" wrapText="1"/>
    </xf>
    <xf numFmtId="164" fontId="30" fillId="0" borderId="0" xfId="0" applyNumberFormat="1" applyFont="1" applyAlignment="1">
      <alignment vertical="center"/>
    </xf>
    <xf numFmtId="164" fontId="30" fillId="0" borderId="1" xfId="0" applyNumberFormat="1" applyFont="1" applyBorder="1" applyAlignment="1">
      <alignment vertical="center" wrapText="1"/>
    </xf>
    <xf numFmtId="165" fontId="30" fillId="0" borderId="0" xfId="0" applyNumberFormat="1" applyFont="1" applyAlignment="1">
      <alignment vertical="center"/>
    </xf>
    <xf numFmtId="0" fontId="48" fillId="0" borderId="0" xfId="0" applyFont="1" applyAlignment="1">
      <alignment vertical="center"/>
    </xf>
    <xf numFmtId="164" fontId="48" fillId="0" borderId="0" xfId="0" applyNumberFormat="1" applyFont="1" applyAlignment="1">
      <alignment vertical="center"/>
    </xf>
    <xf numFmtId="0" fontId="30" fillId="0" borderId="0" xfId="0" applyFont="1" applyAlignment="1">
      <alignment horizontal="centerContinuous" vertical="center"/>
    </xf>
    <xf numFmtId="0" fontId="47" fillId="0" borderId="0" xfId="0" applyFont="1" applyAlignment="1">
      <alignment horizontal="right" vertical="center"/>
    </xf>
    <xf numFmtId="0" fontId="47" fillId="0" borderId="0" xfId="0" applyFont="1" applyAlignment="1">
      <alignment horizontal="center"/>
    </xf>
    <xf numFmtId="166" fontId="30" fillId="0" borderId="0" xfId="0" applyNumberFormat="1" applyFont="1" applyAlignment="1">
      <alignment horizontal="center" vertical="center"/>
    </xf>
    <xf numFmtId="168" fontId="36" fillId="0" borderId="1" xfId="0" applyNumberFormat="1" applyFont="1" applyBorder="1" applyAlignment="1">
      <alignment horizontal="right" vertical="center"/>
    </xf>
    <xf numFmtId="168" fontId="42" fillId="0" borderId="1" xfId="0" applyNumberFormat="1" applyFont="1" applyBorder="1" applyAlignment="1">
      <alignment horizontal="center" vertical="center"/>
    </xf>
    <xf numFmtId="168" fontId="32" fillId="0" borderId="1" xfId="0" applyNumberFormat="1" applyFont="1" applyBorder="1" applyAlignment="1">
      <alignment horizontal="right" vertical="center"/>
    </xf>
    <xf numFmtId="168" fontId="32" fillId="0" borderId="1" xfId="0" applyNumberFormat="1" applyFont="1" applyBorder="1" applyAlignment="1">
      <alignment horizontal="center" vertical="center"/>
    </xf>
    <xf numFmtId="168" fontId="34" fillId="0" borderId="1" xfId="0" applyNumberFormat="1" applyFont="1" applyBorder="1" applyAlignment="1">
      <alignment horizontal="right" vertical="center"/>
    </xf>
    <xf numFmtId="168" fontId="44" fillId="0" borderId="1" xfId="0" applyNumberFormat="1" applyFont="1" applyBorder="1" applyAlignment="1">
      <alignment horizontal="center" vertical="center"/>
    </xf>
    <xf numFmtId="168" fontId="36" fillId="0" borderId="1" xfId="0" applyNumberFormat="1" applyFont="1" applyBorder="1" applyAlignment="1">
      <alignment horizontal="center" vertical="center"/>
    </xf>
    <xf numFmtId="168" fontId="41" fillId="0" borderId="1" xfId="0" applyNumberFormat="1" applyFont="1" applyBorder="1" applyAlignment="1">
      <alignment horizontal="center" vertical="center"/>
    </xf>
    <xf numFmtId="168" fontId="38" fillId="0" borderId="1" xfId="0" applyNumberFormat="1" applyFont="1" applyBorder="1" applyAlignment="1">
      <alignment horizontal="center" vertical="center"/>
    </xf>
    <xf numFmtId="168" fontId="37" fillId="0" borderId="1" xfId="0" applyNumberFormat="1" applyFont="1" applyBorder="1" applyAlignment="1">
      <alignment horizontal="center" vertical="center"/>
    </xf>
    <xf numFmtId="168" fontId="34" fillId="0" borderId="1" xfId="0" applyNumberFormat="1" applyFont="1" applyBorder="1" applyAlignment="1">
      <alignment horizontal="center" vertical="center"/>
    </xf>
    <xf numFmtId="168" fontId="37" fillId="0" borderId="1" xfId="0" applyNumberFormat="1" applyFont="1" applyBorder="1" applyAlignment="1">
      <alignment horizontal="right" vertical="center"/>
    </xf>
    <xf numFmtId="168" fontId="38" fillId="0" borderId="1" xfId="0" applyNumberFormat="1" applyFont="1" applyBorder="1" applyAlignment="1">
      <alignment horizontal="right" vertical="center"/>
    </xf>
    <xf numFmtId="4" fontId="32" fillId="0" borderId="1" xfId="0" applyNumberFormat="1" applyFont="1" applyBorder="1" applyAlignment="1">
      <alignment horizontal="right" vertical="center"/>
    </xf>
    <xf numFmtId="168" fontId="32" fillId="0" borderId="1" xfId="0" applyNumberFormat="1" applyFont="1" applyBorder="1" applyAlignment="1">
      <alignment vertical="center"/>
    </xf>
    <xf numFmtId="168" fontId="54" fillId="0" borderId="1" xfId="0" applyNumberFormat="1" applyFont="1" applyBorder="1" applyAlignment="1">
      <alignment vertical="center"/>
    </xf>
    <xf numFmtId="168" fontId="36" fillId="0" borderId="1" xfId="0" applyNumberFormat="1" applyFont="1" applyBorder="1" applyAlignment="1">
      <alignment vertical="center"/>
    </xf>
    <xf numFmtId="167" fontId="30" fillId="0" borderId="0" xfId="0" applyNumberFormat="1" applyFont="1" applyAlignment="1">
      <alignment vertical="center"/>
    </xf>
    <xf numFmtId="168" fontId="65" fillId="0" borderId="1" xfId="0" applyNumberFormat="1" applyFont="1" applyBorder="1" applyAlignment="1">
      <alignment vertical="center"/>
    </xf>
    <xf numFmtId="0" fontId="74" fillId="0" borderId="1" xfId="0" applyFont="1" applyBorder="1" applyAlignment="1">
      <alignment vertical="center" wrapText="1"/>
    </xf>
    <xf numFmtId="0" fontId="65" fillId="0" borderId="1" xfId="0" applyFont="1" applyBorder="1" applyAlignment="1">
      <alignment vertical="center"/>
    </xf>
    <xf numFmtId="164" fontId="62" fillId="0" borderId="0" xfId="0" applyNumberFormat="1" applyFont="1"/>
    <xf numFmtId="168" fontId="65" fillId="0" borderId="1" xfId="0" applyNumberFormat="1" applyFont="1" applyBorder="1" applyAlignment="1">
      <alignment horizontal="right" vertical="center"/>
    </xf>
    <xf numFmtId="168" fontId="73" fillId="0" borderId="1" xfId="0" applyNumberFormat="1" applyFont="1" applyBorder="1" applyAlignment="1">
      <alignment horizontal="right" vertical="center"/>
    </xf>
    <xf numFmtId="168" fontId="63" fillId="0" borderId="1" xfId="0" applyNumberFormat="1" applyFont="1" applyBorder="1" applyAlignment="1">
      <alignment horizontal="right" vertical="center"/>
    </xf>
    <xf numFmtId="168" fontId="75" fillId="0" borderId="1" xfId="0" applyNumberFormat="1" applyFont="1" applyBorder="1" applyAlignment="1">
      <alignment horizontal="right" vertical="center"/>
    </xf>
    <xf numFmtId="164" fontId="30" fillId="0" borderId="1" xfId="0" applyNumberFormat="1" applyFont="1" applyBorder="1" applyAlignment="1">
      <alignment horizontal="left" vertical="center" wrapText="1"/>
    </xf>
    <xf numFmtId="168" fontId="30" fillId="0" borderId="0" xfId="0" applyNumberFormat="1" applyFont="1" applyAlignment="1">
      <alignment vertical="center"/>
    </xf>
    <xf numFmtId="168" fontId="30" fillId="0" borderId="0" xfId="0" applyNumberFormat="1" applyFont="1" applyAlignment="1">
      <alignment horizontal="centerContinuous" vertical="center"/>
    </xf>
    <xf numFmtId="168" fontId="47" fillId="0" borderId="0" xfId="0" applyNumberFormat="1" applyFont="1" applyAlignment="1">
      <alignment vertical="center"/>
    </xf>
    <xf numFmtId="165" fontId="62" fillId="0" borderId="0" xfId="0" applyNumberFormat="1" applyFont="1" applyAlignment="1">
      <alignment horizontal="center"/>
    </xf>
    <xf numFmtId="164" fontId="92" fillId="0" borderId="1" xfId="0" applyNumberFormat="1" applyFont="1" applyBorder="1" applyAlignment="1">
      <alignment vertical="center" wrapText="1"/>
    </xf>
    <xf numFmtId="9" fontId="93" fillId="0" borderId="0" xfId="0" applyNumberFormat="1" applyFont="1" applyAlignment="1">
      <alignment horizontal="left" vertical="center"/>
    </xf>
    <xf numFmtId="168" fontId="41" fillId="0" borderId="1" xfId="0" applyNumberFormat="1" applyFont="1" applyBorder="1" applyAlignment="1">
      <alignment horizontal="right" vertical="center"/>
    </xf>
    <xf numFmtId="0" fontId="94" fillId="0" borderId="0" xfId="0" applyFont="1" applyAlignment="1">
      <alignment horizontal="center" vertical="center" wrapText="1"/>
    </xf>
    <xf numFmtId="168" fontId="74" fillId="0" borderId="1" xfId="0" applyNumberFormat="1" applyFont="1" applyBorder="1" applyAlignment="1">
      <alignment vertical="center"/>
    </xf>
    <xf numFmtId="168" fontId="73" fillId="0" borderId="1" xfId="0" applyNumberFormat="1" applyFont="1" applyBorder="1" applyAlignment="1">
      <alignment vertical="center"/>
    </xf>
    <xf numFmtId="0" fontId="65" fillId="0" borderId="0" xfId="0" applyFont="1" applyAlignment="1">
      <alignment vertical="center"/>
    </xf>
    <xf numFmtId="164" fontId="36" fillId="24" borderId="1" xfId="0" applyNumberFormat="1" applyFont="1" applyFill="1" applyBorder="1" applyAlignment="1">
      <alignment horizontal="center" vertical="center" wrapText="1"/>
    </xf>
    <xf numFmtId="1" fontId="36" fillId="24" borderId="1" xfId="0" applyNumberFormat="1" applyFont="1" applyFill="1" applyBorder="1" applyAlignment="1">
      <alignment horizontal="center" vertical="center"/>
    </xf>
    <xf numFmtId="168" fontId="36" fillId="24" borderId="1" xfId="0" applyNumberFormat="1" applyFont="1" applyFill="1" applyBorder="1" applyAlignment="1">
      <alignment horizontal="right" vertical="center"/>
    </xf>
    <xf numFmtId="164" fontId="32" fillId="24" borderId="1" xfId="0" applyNumberFormat="1" applyFont="1" applyFill="1" applyBorder="1" applyAlignment="1">
      <alignment vertical="center" wrapText="1"/>
    </xf>
    <xf numFmtId="1" fontId="32" fillId="24" borderId="1" xfId="0" applyNumberFormat="1" applyFont="1" applyFill="1" applyBorder="1" applyAlignment="1">
      <alignment horizontal="center" vertical="center"/>
    </xf>
    <xf numFmtId="168" fontId="32" fillId="24" borderId="1" xfId="0" applyNumberFormat="1" applyFont="1" applyFill="1" applyBorder="1" applyAlignment="1">
      <alignment horizontal="right" vertical="center"/>
    </xf>
    <xf numFmtId="164" fontId="34" fillId="24" borderId="1" xfId="0" applyNumberFormat="1" applyFont="1" applyFill="1" applyBorder="1" applyAlignment="1">
      <alignment vertical="center" wrapText="1"/>
    </xf>
    <xf numFmtId="1" fontId="34" fillId="24" borderId="1" xfId="0" applyNumberFormat="1" applyFont="1" applyFill="1" applyBorder="1" applyAlignment="1">
      <alignment horizontal="center" vertical="center"/>
    </xf>
    <xf numFmtId="168" fontId="34" fillId="24" borderId="1" xfId="0" applyNumberFormat="1" applyFont="1" applyFill="1" applyBorder="1" applyAlignment="1">
      <alignment horizontal="right" vertical="center"/>
    </xf>
    <xf numFmtId="1" fontId="32" fillId="24" borderId="1" xfId="0" applyNumberFormat="1" applyFont="1" applyFill="1" applyBorder="1" applyAlignment="1">
      <alignment horizontal="center" vertical="center" wrapText="1"/>
    </xf>
    <xf numFmtId="164" fontId="42" fillId="24" borderId="1" xfId="0" applyNumberFormat="1" applyFont="1" applyFill="1" applyBorder="1" applyAlignment="1">
      <alignment vertical="center" wrapText="1"/>
    </xf>
    <xf numFmtId="1" fontId="42" fillId="24" borderId="1" xfId="0" applyNumberFormat="1" applyFont="1" applyFill="1" applyBorder="1" applyAlignment="1">
      <alignment horizontal="center" vertical="center" wrapText="1"/>
    </xf>
    <xf numFmtId="168" fontId="42" fillId="24" borderId="1" xfId="0" applyNumberFormat="1" applyFont="1" applyFill="1" applyBorder="1" applyAlignment="1">
      <alignment horizontal="right" vertical="center"/>
    </xf>
    <xf numFmtId="164" fontId="44" fillId="24" borderId="1" xfId="0" applyNumberFormat="1" applyFont="1" applyFill="1" applyBorder="1" applyAlignment="1">
      <alignment vertical="center" wrapText="1"/>
    </xf>
    <xf numFmtId="1" fontId="44" fillId="24" borderId="1" xfId="0" applyNumberFormat="1" applyFont="1" applyFill="1" applyBorder="1" applyAlignment="1">
      <alignment horizontal="center" vertical="center" wrapText="1"/>
    </xf>
    <xf numFmtId="168" fontId="44" fillId="24" borderId="1" xfId="0" applyNumberFormat="1" applyFont="1" applyFill="1" applyBorder="1" applyAlignment="1">
      <alignment horizontal="right" vertical="center"/>
    </xf>
    <xf numFmtId="164" fontId="30" fillId="24" borderId="1" xfId="0" applyNumberFormat="1" applyFont="1" applyFill="1" applyBorder="1" applyAlignment="1">
      <alignment vertical="center" wrapText="1"/>
    </xf>
    <xf numFmtId="164" fontId="31" fillId="24" borderId="1" xfId="0" applyNumberFormat="1" applyFont="1" applyFill="1" applyBorder="1" applyAlignment="1">
      <alignment vertical="center" wrapText="1"/>
    </xf>
    <xf numFmtId="164" fontId="37" fillId="24" borderId="1" xfId="0" applyNumberFormat="1" applyFont="1" applyFill="1" applyBorder="1" applyAlignment="1">
      <alignment vertical="center" wrapText="1"/>
    </xf>
    <xf numFmtId="1" fontId="37" fillId="24" borderId="1" xfId="0" applyNumberFormat="1" applyFont="1" applyFill="1" applyBorder="1" applyAlignment="1">
      <alignment horizontal="center" vertical="center" wrapText="1"/>
    </xf>
    <xf numFmtId="168" fontId="37" fillId="24" borderId="1" xfId="0" applyNumberFormat="1" applyFont="1" applyFill="1" applyBorder="1" applyAlignment="1">
      <alignment horizontal="right" vertical="center"/>
    </xf>
    <xf numFmtId="168" fontId="65" fillId="24" borderId="1" xfId="0" applyNumberFormat="1" applyFont="1" applyFill="1" applyBorder="1" applyAlignment="1">
      <alignment horizontal="right" vertical="center"/>
    </xf>
    <xf numFmtId="168" fontId="63" fillId="24" borderId="1" xfId="0" applyNumberFormat="1" applyFont="1" applyFill="1" applyBorder="1" applyAlignment="1">
      <alignment horizontal="right" vertical="center"/>
    </xf>
    <xf numFmtId="168" fontId="74" fillId="24" borderId="1" xfId="0" applyNumberFormat="1" applyFont="1" applyFill="1" applyBorder="1" applyAlignment="1">
      <alignment horizontal="right" vertical="center"/>
    </xf>
    <xf numFmtId="168" fontId="73" fillId="24" borderId="1" xfId="0" applyNumberFormat="1" applyFont="1" applyFill="1" applyBorder="1" applyAlignment="1">
      <alignment horizontal="right" vertical="center"/>
    </xf>
    <xf numFmtId="4" fontId="65" fillId="24" borderId="1" xfId="0" applyNumberFormat="1" applyFont="1" applyFill="1" applyBorder="1" applyAlignment="1">
      <alignment horizontal="right" vertical="center"/>
    </xf>
    <xf numFmtId="4" fontId="65" fillId="0" borderId="1" xfId="0" applyNumberFormat="1" applyFont="1" applyBorder="1" applyAlignment="1">
      <alignment horizontal="right" vertical="center"/>
    </xf>
    <xf numFmtId="4" fontId="32" fillId="24" borderId="1" xfId="0" applyNumberFormat="1" applyFont="1" applyFill="1" applyBorder="1" applyAlignment="1">
      <alignment horizontal="right" vertical="center"/>
    </xf>
    <xf numFmtId="164" fontId="95" fillId="24" borderId="1" xfId="0" applyNumberFormat="1" applyFont="1" applyFill="1" applyBorder="1" applyAlignment="1">
      <alignment vertical="center" wrapText="1"/>
    </xf>
    <xf numFmtId="1" fontId="41" fillId="24" borderId="1" xfId="0" applyNumberFormat="1" applyFont="1" applyFill="1" applyBorder="1" applyAlignment="1">
      <alignment horizontal="center" vertical="center"/>
    </xf>
    <xf numFmtId="168" fontId="41" fillId="24" borderId="1" xfId="0" applyNumberFormat="1" applyFont="1" applyFill="1" applyBorder="1" applyAlignment="1">
      <alignment horizontal="right" vertical="center"/>
    </xf>
    <xf numFmtId="168" fontId="37" fillId="0" borderId="1" xfId="0" applyNumberFormat="1" applyFont="1" applyBorder="1" applyAlignment="1">
      <alignment vertical="center"/>
    </xf>
    <xf numFmtId="164" fontId="41" fillId="0" borderId="1" xfId="0" applyNumberFormat="1" applyFont="1" applyBorder="1" applyAlignment="1">
      <alignment horizontal="center" vertical="center"/>
    </xf>
    <xf numFmtId="164" fontId="42" fillId="0" borderId="1" xfId="0" applyNumberFormat="1" applyFont="1" applyBorder="1" applyAlignment="1">
      <alignment horizontal="center" vertical="center"/>
    </xf>
    <xf numFmtId="167" fontId="30" fillId="0" borderId="0" xfId="0" applyNumberFormat="1" applyFont="1"/>
    <xf numFmtId="0" fontId="43" fillId="0" borderId="0" xfId="0" applyFont="1" applyAlignment="1">
      <alignment horizontal="center" vertical="center"/>
    </xf>
    <xf numFmtId="0" fontId="35" fillId="0" borderId="0" xfId="0" applyFont="1" applyAlignment="1">
      <alignment horizontal="center" vertical="center"/>
    </xf>
    <xf numFmtId="0" fontId="48" fillId="0" borderId="0" xfId="0" applyFont="1" applyAlignment="1">
      <alignment horizontal="center" vertical="center"/>
    </xf>
    <xf numFmtId="0" fontId="45" fillId="0" borderId="0" xfId="0" applyFont="1" applyAlignment="1">
      <alignment horizontal="center" vertical="center"/>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top" wrapText="1"/>
    </xf>
    <xf numFmtId="0" fontId="39" fillId="0" borderId="4" xfId="0" applyFont="1" applyBorder="1" applyAlignment="1">
      <alignment horizontal="center" vertical="top"/>
    </xf>
    <xf numFmtId="164" fontId="46" fillId="0" borderId="2" xfId="0" applyNumberFormat="1" applyFont="1" applyBorder="1" applyAlignment="1">
      <alignment horizontal="center" vertical="center" wrapText="1"/>
    </xf>
    <xf numFmtId="164" fontId="46" fillId="0" borderId="3" xfId="0" applyNumberFormat="1" applyFont="1" applyBorder="1" applyAlignment="1">
      <alignment horizontal="center" vertical="center" wrapText="1"/>
    </xf>
    <xf numFmtId="0" fontId="46" fillId="0" borderId="6" xfId="0" applyFont="1" applyBorder="1" applyAlignment="1">
      <alignment horizontal="center" vertical="top" wrapText="1"/>
    </xf>
    <xf numFmtId="0" fontId="46" fillId="0" borderId="4" xfId="0" applyFont="1" applyBorder="1" applyAlignment="1">
      <alignment horizontal="center" vertical="top" wrapText="1"/>
    </xf>
    <xf numFmtId="0" fontId="43" fillId="0" borderId="0" xfId="0" applyFont="1" applyAlignment="1">
      <alignment horizontal="center"/>
    </xf>
    <xf numFmtId="0" fontId="35" fillId="0" borderId="0" xfId="0" applyFont="1" applyAlignment="1">
      <alignment horizontal="center"/>
    </xf>
    <xf numFmtId="0" fontId="48" fillId="0" borderId="0" xfId="0" applyFont="1" applyAlignment="1">
      <alignment horizontal="center"/>
    </xf>
    <xf numFmtId="0" fontId="45" fillId="0" borderId="0" xfId="0" applyFont="1" applyAlignment="1">
      <alignment horizontal="center"/>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3" xfId="0" applyFont="1" applyBorder="1" applyAlignment="1">
      <alignment horizontal="center" vertical="center" wrapText="1"/>
    </xf>
    <xf numFmtId="164" fontId="47" fillId="0" borderId="2" xfId="0" applyNumberFormat="1" applyFont="1" applyBorder="1" applyAlignment="1">
      <alignment horizontal="center" vertical="center" wrapText="1"/>
    </xf>
    <xf numFmtId="164" fontId="47" fillId="0" borderId="5" xfId="0" applyNumberFormat="1" applyFont="1" applyBorder="1" applyAlignment="1">
      <alignment horizontal="center" vertical="center" wrapText="1"/>
    </xf>
    <xf numFmtId="164" fontId="47" fillId="0" borderId="3" xfId="0" applyNumberFormat="1" applyFont="1" applyBorder="1" applyAlignment="1">
      <alignment horizontal="center" vertical="center" wrapText="1"/>
    </xf>
    <xf numFmtId="0" fontId="49" fillId="0" borderId="6" xfId="0" applyFont="1" applyBorder="1" applyAlignment="1">
      <alignment horizontal="center"/>
    </xf>
    <xf numFmtId="0" fontId="49" fillId="0" borderId="7" xfId="0" applyFont="1" applyBorder="1" applyAlignment="1">
      <alignment horizontal="center"/>
    </xf>
    <xf numFmtId="0" fontId="49" fillId="0" borderId="4" xfId="0" applyFont="1" applyBorder="1" applyAlignment="1">
      <alignment horizontal="center"/>
    </xf>
    <xf numFmtId="164" fontId="38" fillId="0" borderId="6" xfId="0" applyNumberFormat="1" applyFont="1" applyBorder="1" applyAlignment="1">
      <alignment horizontal="center" vertical="center" wrapText="1"/>
    </xf>
    <xf numFmtId="164" fontId="38" fillId="0" borderId="4" xfId="0" applyNumberFormat="1" applyFont="1" applyBorder="1" applyAlignment="1">
      <alignment horizontal="center" vertical="center" wrapText="1"/>
    </xf>
  </cellXfs>
  <cellStyles count="537">
    <cellStyle name="20% — акцент1" xfId="16" xr:uid="{00000000-0005-0000-0000-000000000000}"/>
    <cellStyle name="20% — акцент2" xfId="17" xr:uid="{00000000-0005-0000-0000-000001000000}"/>
    <cellStyle name="20% — акцент3" xfId="18" xr:uid="{00000000-0005-0000-0000-000002000000}"/>
    <cellStyle name="20% — акцент4" xfId="19" xr:uid="{00000000-0005-0000-0000-000003000000}"/>
    <cellStyle name="20% — акцент5" xfId="20" xr:uid="{00000000-0005-0000-0000-000004000000}"/>
    <cellStyle name="20% — акцент6" xfId="21" xr:uid="{00000000-0005-0000-0000-000005000000}"/>
    <cellStyle name="20% – Акцентування1" xfId="74" xr:uid="{00000000-0005-0000-0000-000006000000}"/>
    <cellStyle name="20% – Акцентування2" xfId="75" xr:uid="{00000000-0005-0000-0000-000007000000}"/>
    <cellStyle name="20% – Акцентування3" xfId="76" xr:uid="{00000000-0005-0000-0000-000008000000}"/>
    <cellStyle name="20% – Акцентування4" xfId="77" xr:uid="{00000000-0005-0000-0000-000009000000}"/>
    <cellStyle name="20% – Акцентування5" xfId="78" xr:uid="{00000000-0005-0000-0000-00000A000000}"/>
    <cellStyle name="20% – Акцентування6" xfId="79" xr:uid="{00000000-0005-0000-0000-00000B000000}"/>
    <cellStyle name="40% — акцент1" xfId="22" xr:uid="{00000000-0005-0000-0000-00000C000000}"/>
    <cellStyle name="40% — акцент2" xfId="23" xr:uid="{00000000-0005-0000-0000-00000D000000}"/>
    <cellStyle name="40% — акцент3" xfId="24" xr:uid="{00000000-0005-0000-0000-00000E000000}"/>
    <cellStyle name="40% — акцент4" xfId="25" xr:uid="{00000000-0005-0000-0000-00000F000000}"/>
    <cellStyle name="40% — акцент5" xfId="26" xr:uid="{00000000-0005-0000-0000-000010000000}"/>
    <cellStyle name="40% — акцент6" xfId="27" xr:uid="{00000000-0005-0000-0000-000011000000}"/>
    <cellStyle name="40% – Акцентування1" xfId="80" xr:uid="{00000000-0005-0000-0000-000012000000}"/>
    <cellStyle name="40% – Акцентування2" xfId="81" xr:uid="{00000000-0005-0000-0000-000013000000}"/>
    <cellStyle name="40% – Акцентування3" xfId="82" xr:uid="{00000000-0005-0000-0000-000014000000}"/>
    <cellStyle name="40% – Акцентування4" xfId="83" xr:uid="{00000000-0005-0000-0000-000015000000}"/>
    <cellStyle name="40% – Акцентування5" xfId="84" xr:uid="{00000000-0005-0000-0000-000016000000}"/>
    <cellStyle name="40% – Акцентування6" xfId="85" xr:uid="{00000000-0005-0000-0000-000017000000}"/>
    <cellStyle name="60% — акцент1" xfId="28" xr:uid="{00000000-0005-0000-0000-000018000000}"/>
    <cellStyle name="60% — акцент2" xfId="29" xr:uid="{00000000-0005-0000-0000-000019000000}"/>
    <cellStyle name="60% — акцент3" xfId="30" xr:uid="{00000000-0005-0000-0000-00001A000000}"/>
    <cellStyle name="60% — акцент4" xfId="31" xr:uid="{00000000-0005-0000-0000-00001B000000}"/>
    <cellStyle name="60% — акцент5" xfId="32" xr:uid="{00000000-0005-0000-0000-00001C000000}"/>
    <cellStyle name="60% — акцент6" xfId="33" xr:uid="{00000000-0005-0000-0000-00001D000000}"/>
    <cellStyle name="60% – Акцентування1" xfId="86" xr:uid="{00000000-0005-0000-0000-00001E000000}"/>
    <cellStyle name="60% – Акцентування2" xfId="87" xr:uid="{00000000-0005-0000-0000-00001F000000}"/>
    <cellStyle name="60% – Акцентування3" xfId="88" xr:uid="{00000000-0005-0000-0000-000020000000}"/>
    <cellStyle name="60% – Акцентування4" xfId="89" xr:uid="{00000000-0005-0000-0000-000021000000}"/>
    <cellStyle name="60% – Акцентування5" xfId="90" xr:uid="{00000000-0005-0000-0000-000022000000}"/>
    <cellStyle name="60% – Акцентування6" xfId="91" xr:uid="{00000000-0005-0000-0000-000023000000}"/>
    <cellStyle name="Normal_Доходи" xfId="1" xr:uid="{00000000-0005-0000-0000-000024000000}"/>
    <cellStyle name="Акцентування1" xfId="92" xr:uid="{00000000-0005-0000-0000-000025000000}"/>
    <cellStyle name="Акцентування2" xfId="93" xr:uid="{00000000-0005-0000-0000-000026000000}"/>
    <cellStyle name="Акцентування3" xfId="94" xr:uid="{00000000-0005-0000-0000-000027000000}"/>
    <cellStyle name="Акцентування4" xfId="95" xr:uid="{00000000-0005-0000-0000-000028000000}"/>
    <cellStyle name="Акцентування5" xfId="96" xr:uid="{00000000-0005-0000-0000-000029000000}"/>
    <cellStyle name="Акцентування6" xfId="97" xr:uid="{00000000-0005-0000-0000-00002A000000}"/>
    <cellStyle name="Ввід" xfId="98" xr:uid="{00000000-0005-0000-0000-00002B000000}"/>
    <cellStyle name="Добре" xfId="99" xr:uid="{00000000-0005-0000-0000-00002C000000}"/>
    <cellStyle name="Заголовок 1 2" xfId="212" xr:uid="{00000000-0005-0000-0000-00002D000000}"/>
    <cellStyle name="Заголовок 2 2" xfId="213" xr:uid="{00000000-0005-0000-0000-00002E000000}"/>
    <cellStyle name="Заголовок 3 2" xfId="214" xr:uid="{00000000-0005-0000-0000-00002F000000}"/>
    <cellStyle name="Заголовок 4 2" xfId="215" xr:uid="{00000000-0005-0000-0000-000030000000}"/>
    <cellStyle name="Звичайний" xfId="0" builtinId="0"/>
    <cellStyle name="Звичайний 2" xfId="34" xr:uid="{00000000-0005-0000-0000-000031000000}"/>
    <cellStyle name="Звичайний 2 2" xfId="62" xr:uid="{00000000-0005-0000-0000-000032000000}"/>
    <cellStyle name="Звичайний 2 2 2" xfId="158" xr:uid="{00000000-0005-0000-0000-000033000000}"/>
    <cellStyle name="Звичайний 2 2_1101_1102_1300_1402_1403_1404" xfId="122" xr:uid="{00000000-0005-0000-0000-000034000000}"/>
    <cellStyle name="Звичайний 2 3" xfId="63" xr:uid="{00000000-0005-0000-0000-000035000000}"/>
    <cellStyle name="Звичайний 2 4" xfId="64" xr:uid="{00000000-0005-0000-0000-000036000000}"/>
    <cellStyle name="Звичайний 2 5" xfId="65" xr:uid="{00000000-0005-0000-0000-000037000000}"/>
    <cellStyle name="Звичайний 2 6" xfId="112" xr:uid="{00000000-0005-0000-0000-000038000000}"/>
    <cellStyle name="Звичайний 2 7" xfId="157" xr:uid="{00000000-0005-0000-0000-000039000000}"/>
    <cellStyle name="Звичайний 2 8" xfId="380" xr:uid="{00000000-0005-0000-0000-00003A000000}"/>
    <cellStyle name="Звичайний 2_1101_1102_1300_1402_1403_1404" xfId="114" xr:uid="{00000000-0005-0000-0000-00003B000000}"/>
    <cellStyle name="Звичайний 3" xfId="100" xr:uid="{00000000-0005-0000-0000-00003C000000}"/>
    <cellStyle name="Зв'язана клітинка" xfId="101" xr:uid="{00000000-0005-0000-0000-00003D000000}"/>
    <cellStyle name="Контрольна клітинка" xfId="102" xr:uid="{00000000-0005-0000-0000-00003E000000}"/>
    <cellStyle name="Назва" xfId="103" xr:uid="{00000000-0005-0000-0000-00003F000000}"/>
    <cellStyle name="Обчислення" xfId="104" xr:uid="{00000000-0005-0000-0000-000040000000}"/>
    <cellStyle name="Обычный 10" xfId="219" xr:uid="{00000000-0005-0000-0000-000042000000}"/>
    <cellStyle name="Обычный 10 2" xfId="347" xr:uid="{00000000-0005-0000-0000-000043000000}"/>
    <cellStyle name="Обычный 10_1101_1102_1300_1402_1403_1404" xfId="391" xr:uid="{00000000-0005-0000-0000-000044000000}"/>
    <cellStyle name="Обычный 100" xfId="208" xr:uid="{00000000-0005-0000-0000-000045000000}"/>
    <cellStyle name="Обычный 100 2" xfId="339" xr:uid="{00000000-0005-0000-0000-000046000000}"/>
    <cellStyle name="Обычный 100_1101_1102_1300_1402_1403_1404" xfId="392" xr:uid="{00000000-0005-0000-0000-000047000000}"/>
    <cellStyle name="Обычный 102" xfId="209" xr:uid="{00000000-0005-0000-0000-000048000000}"/>
    <cellStyle name="Обычный 102 2" xfId="340" xr:uid="{00000000-0005-0000-0000-000049000000}"/>
    <cellStyle name="Обычный 102_1101_1102_1300_1402_1403_1404" xfId="393" xr:uid="{00000000-0005-0000-0000-00004A000000}"/>
    <cellStyle name="Обычный 108" xfId="210" xr:uid="{00000000-0005-0000-0000-00004B000000}"/>
    <cellStyle name="Обычный 108 2" xfId="341" xr:uid="{00000000-0005-0000-0000-00004C000000}"/>
    <cellStyle name="Обычный 108_1101_1102_1300_1402_1403_1404" xfId="394" xr:uid="{00000000-0005-0000-0000-00004D000000}"/>
    <cellStyle name="Обычный 109" xfId="211" xr:uid="{00000000-0005-0000-0000-00004E000000}"/>
    <cellStyle name="Обычный 109 2" xfId="342" xr:uid="{00000000-0005-0000-0000-00004F000000}"/>
    <cellStyle name="Обычный 109_1101_1102_1300_1402_1403_1404" xfId="395" xr:uid="{00000000-0005-0000-0000-000050000000}"/>
    <cellStyle name="Обычный 11" xfId="220" xr:uid="{00000000-0005-0000-0000-000051000000}"/>
    <cellStyle name="Обычный 11 2" xfId="348" xr:uid="{00000000-0005-0000-0000-000052000000}"/>
    <cellStyle name="Обычный 11_1101_1102_1300_1402_1403_1404" xfId="396" xr:uid="{00000000-0005-0000-0000-000053000000}"/>
    <cellStyle name="Обычный 12" xfId="221" xr:uid="{00000000-0005-0000-0000-000054000000}"/>
    <cellStyle name="Обычный 123" xfId="390" xr:uid="{00000000-0005-0000-0000-000055000000}"/>
    <cellStyle name="Обычный 127" xfId="524" xr:uid="{00000000-0005-0000-0000-000056000000}"/>
    <cellStyle name="Обычный 128" xfId="525" xr:uid="{00000000-0005-0000-0000-000057000000}"/>
    <cellStyle name="Обычный 129" xfId="526" xr:uid="{00000000-0005-0000-0000-000058000000}"/>
    <cellStyle name="Обычный 13" xfId="222" xr:uid="{00000000-0005-0000-0000-000059000000}"/>
    <cellStyle name="Обычный 13 2" xfId="349" xr:uid="{00000000-0005-0000-0000-00005A000000}"/>
    <cellStyle name="Обычный 13_1101_1102_1300_1402_1403_1404" xfId="397" xr:uid="{00000000-0005-0000-0000-00005B000000}"/>
    <cellStyle name="Обычный 131" xfId="527" xr:uid="{00000000-0005-0000-0000-00005C000000}"/>
    <cellStyle name="Обычный 132" xfId="528" xr:uid="{00000000-0005-0000-0000-00005D000000}"/>
    <cellStyle name="Обычный 133" xfId="529" xr:uid="{00000000-0005-0000-0000-00005E000000}"/>
    <cellStyle name="Обычный 134" xfId="530" xr:uid="{00000000-0005-0000-0000-00005F000000}"/>
    <cellStyle name="Обычный 135" xfId="531" xr:uid="{00000000-0005-0000-0000-000060000000}"/>
    <cellStyle name="Обычный 136" xfId="532" xr:uid="{00000000-0005-0000-0000-000061000000}"/>
    <cellStyle name="Обычный 137" xfId="533" xr:uid="{00000000-0005-0000-0000-000062000000}"/>
    <cellStyle name="Обычный 14" xfId="377" xr:uid="{00000000-0005-0000-0000-000063000000}"/>
    <cellStyle name="Обычный 148" xfId="535" xr:uid="{00000000-0005-0000-0000-000064000000}"/>
    <cellStyle name="Обычный 15" xfId="378" xr:uid="{00000000-0005-0000-0000-000065000000}"/>
    <cellStyle name="Обычный 150" xfId="536" xr:uid="{00000000-0005-0000-0000-000066000000}"/>
    <cellStyle name="Обычный 156" xfId="234" xr:uid="{00000000-0005-0000-0000-000067000000}"/>
    <cellStyle name="Обычный 156 2" xfId="361" xr:uid="{00000000-0005-0000-0000-000068000000}"/>
    <cellStyle name="Обычный 156_1101_1102_1300_1402_1403_1404" xfId="398" xr:uid="{00000000-0005-0000-0000-000069000000}"/>
    <cellStyle name="Обычный 157" xfId="235" xr:uid="{00000000-0005-0000-0000-00006A000000}"/>
    <cellStyle name="Обычный 157 2" xfId="362" xr:uid="{00000000-0005-0000-0000-00006B000000}"/>
    <cellStyle name="Обычный 157_1101_1102_1300_1402_1403_1404" xfId="399" xr:uid="{00000000-0005-0000-0000-00006C000000}"/>
    <cellStyle name="Обычный 158" xfId="236" xr:uid="{00000000-0005-0000-0000-00006D000000}"/>
    <cellStyle name="Обычный 158 2" xfId="363" xr:uid="{00000000-0005-0000-0000-00006E000000}"/>
    <cellStyle name="Обычный 158_1101_1102_1300_1402_1403_1404" xfId="400" xr:uid="{00000000-0005-0000-0000-00006F000000}"/>
    <cellStyle name="Обычный 159" xfId="237" xr:uid="{00000000-0005-0000-0000-000070000000}"/>
    <cellStyle name="Обычный 159 2" xfId="364" xr:uid="{00000000-0005-0000-0000-000071000000}"/>
    <cellStyle name="Обычный 159_1101_1102_1300_1402_1403_1404" xfId="401" xr:uid="{00000000-0005-0000-0000-000072000000}"/>
    <cellStyle name="Обычный 16" xfId="379" xr:uid="{00000000-0005-0000-0000-000073000000}"/>
    <cellStyle name="Обычный 160" xfId="238" xr:uid="{00000000-0005-0000-0000-000074000000}"/>
    <cellStyle name="Обычный 160 2" xfId="365" xr:uid="{00000000-0005-0000-0000-000075000000}"/>
    <cellStyle name="Обычный 160_1101_1102_1300_1402_1403_1404" xfId="402" xr:uid="{00000000-0005-0000-0000-000076000000}"/>
    <cellStyle name="Обычный 161" xfId="239" xr:uid="{00000000-0005-0000-0000-000077000000}"/>
    <cellStyle name="Обычный 161 2" xfId="366" xr:uid="{00000000-0005-0000-0000-000078000000}"/>
    <cellStyle name="Обычный 161_1101_1102_1300_1402_1403_1404" xfId="403" xr:uid="{00000000-0005-0000-0000-000079000000}"/>
    <cellStyle name="Обычный 162" xfId="201" xr:uid="{00000000-0005-0000-0000-00007A000000}"/>
    <cellStyle name="Обычный 162 2" xfId="332" xr:uid="{00000000-0005-0000-0000-00007B000000}"/>
    <cellStyle name="Обычный 162_1101_1102_1300_1402_1403_1404" xfId="404" xr:uid="{00000000-0005-0000-0000-00007C000000}"/>
    <cellStyle name="Обычный 163" xfId="240" xr:uid="{00000000-0005-0000-0000-00007D000000}"/>
    <cellStyle name="Обычный 163 2" xfId="367" xr:uid="{00000000-0005-0000-0000-00007E000000}"/>
    <cellStyle name="Обычный 163_1101_1102_1300_1402_1403_1404" xfId="405" xr:uid="{00000000-0005-0000-0000-00007F000000}"/>
    <cellStyle name="Обычный 164" xfId="241" xr:uid="{00000000-0005-0000-0000-000080000000}"/>
    <cellStyle name="Обычный 164 2" xfId="368" xr:uid="{00000000-0005-0000-0000-000081000000}"/>
    <cellStyle name="Обычный 164_1101_1102_1300_1402_1403_1404" xfId="406" xr:uid="{00000000-0005-0000-0000-000082000000}"/>
    <cellStyle name="Обычный 165" xfId="242" xr:uid="{00000000-0005-0000-0000-000083000000}"/>
    <cellStyle name="Обычный 165 2" xfId="369" xr:uid="{00000000-0005-0000-0000-000084000000}"/>
    <cellStyle name="Обычный 165_1101_1102_1300_1402_1403_1404" xfId="407" xr:uid="{00000000-0005-0000-0000-000085000000}"/>
    <cellStyle name="Обычный 166" xfId="243" xr:uid="{00000000-0005-0000-0000-000086000000}"/>
    <cellStyle name="Обычный 166 2" xfId="370" xr:uid="{00000000-0005-0000-0000-000087000000}"/>
    <cellStyle name="Обычный 166_1101_1102_1300_1402_1403_1404" xfId="408" xr:uid="{00000000-0005-0000-0000-000088000000}"/>
    <cellStyle name="Обычный 167" xfId="244" xr:uid="{00000000-0005-0000-0000-000089000000}"/>
    <cellStyle name="Обычный 167 2" xfId="371" xr:uid="{00000000-0005-0000-0000-00008A000000}"/>
    <cellStyle name="Обычный 167_1101_1102_1300_1402_1403_1404" xfId="409" xr:uid="{00000000-0005-0000-0000-00008B000000}"/>
    <cellStyle name="Обычный 168" xfId="245" xr:uid="{00000000-0005-0000-0000-00008C000000}"/>
    <cellStyle name="Обычный 168 2" xfId="372" xr:uid="{00000000-0005-0000-0000-00008D000000}"/>
    <cellStyle name="Обычный 168_1101_1102_1300_1402_1403_1404" xfId="410" xr:uid="{00000000-0005-0000-0000-00008E000000}"/>
    <cellStyle name="Обычный 169" xfId="246" xr:uid="{00000000-0005-0000-0000-00008F000000}"/>
    <cellStyle name="Обычный 169 2" xfId="373" xr:uid="{00000000-0005-0000-0000-000090000000}"/>
    <cellStyle name="Обычный 169_1101_1102_1300_1402_1403_1404" xfId="411" xr:uid="{00000000-0005-0000-0000-000091000000}"/>
    <cellStyle name="Обычный 17" xfId="383" xr:uid="{00000000-0005-0000-0000-000092000000}"/>
    <cellStyle name="Обычный 170" xfId="247" xr:uid="{00000000-0005-0000-0000-000093000000}"/>
    <cellStyle name="Обычный 170 2" xfId="374" xr:uid="{00000000-0005-0000-0000-000094000000}"/>
    <cellStyle name="Обычный 170_1101_1102_1300_1402_1403_1404" xfId="412" xr:uid="{00000000-0005-0000-0000-000095000000}"/>
    <cellStyle name="Обычный 18" xfId="384" xr:uid="{00000000-0005-0000-0000-000096000000}"/>
    <cellStyle name="Обычный 180" xfId="2" xr:uid="{00000000-0005-0000-0000-000097000000}"/>
    <cellStyle name="Обычный 180 2" xfId="8" xr:uid="{00000000-0005-0000-0000-000098000000}"/>
    <cellStyle name="Обычный 180 2 2" xfId="160" xr:uid="{00000000-0005-0000-0000-000099000000}"/>
    <cellStyle name="Обычный 180 2 2 2" xfId="293" xr:uid="{00000000-0005-0000-0000-00009A000000}"/>
    <cellStyle name="Обычный 180 2 2_1101_1102_1300_1402_1403_1404" xfId="413" xr:uid="{00000000-0005-0000-0000-00009B000000}"/>
    <cellStyle name="Обычный 180 2 3" xfId="258" xr:uid="{00000000-0005-0000-0000-00009C000000}"/>
    <cellStyle name="Обычный 180 2_1101_1102_1300_1402_1403_1404" xfId="123" xr:uid="{00000000-0005-0000-0000-00009D000000}"/>
    <cellStyle name="Обычный 180 3" xfId="159" xr:uid="{00000000-0005-0000-0000-00009E000000}"/>
    <cellStyle name="Обычный 180 3 2" xfId="292" xr:uid="{00000000-0005-0000-0000-00009F000000}"/>
    <cellStyle name="Обычный 180 3_1101_1102_1300_1402_1403_1404" xfId="414" xr:uid="{00000000-0005-0000-0000-0000A0000000}"/>
    <cellStyle name="Обычный 180 4" xfId="251" xr:uid="{00000000-0005-0000-0000-0000A1000000}"/>
    <cellStyle name="Обычный 180 5" xfId="252" xr:uid="{00000000-0005-0000-0000-0000A2000000}"/>
    <cellStyle name="Обычный 180_1101_1102_1300_1402_1403_1404" xfId="115" xr:uid="{00000000-0005-0000-0000-0000A3000000}"/>
    <cellStyle name="Обычный 188" xfId="72" xr:uid="{00000000-0005-0000-0000-0000A4000000}"/>
    <cellStyle name="Обычный 188 2" xfId="161" xr:uid="{00000000-0005-0000-0000-0000A5000000}"/>
    <cellStyle name="Обычный 188 2 2" xfId="294" xr:uid="{00000000-0005-0000-0000-0000A6000000}"/>
    <cellStyle name="Обычный 188 2_1101_1102_1300_1402_1403_1404" xfId="415" xr:uid="{00000000-0005-0000-0000-0000A7000000}"/>
    <cellStyle name="Обычный 188 3" xfId="290" xr:uid="{00000000-0005-0000-0000-0000A8000000}"/>
    <cellStyle name="Обычный 188_1101_1102_1300_1402_1403_1404" xfId="124" xr:uid="{00000000-0005-0000-0000-0000A9000000}"/>
    <cellStyle name="Обычный 19" xfId="385" xr:uid="{00000000-0005-0000-0000-0000AA000000}"/>
    <cellStyle name="Обычный 2" xfId="35" xr:uid="{00000000-0005-0000-0000-0000AB000000}"/>
    <cellStyle name="Обычный 2 10" xfId="343" xr:uid="{00000000-0005-0000-0000-0000AC000000}"/>
    <cellStyle name="Обычный 2 2" xfId="9" xr:uid="{00000000-0005-0000-0000-0000AD000000}"/>
    <cellStyle name="Обычный 2 2 2" xfId="163" xr:uid="{00000000-0005-0000-0000-0000AE000000}"/>
    <cellStyle name="Обычный 2 2 2 2" xfId="295" xr:uid="{00000000-0005-0000-0000-0000AF000000}"/>
    <cellStyle name="Обычный 2 2 2_1101_1102_1300_1402_1403_1404" xfId="416" xr:uid="{00000000-0005-0000-0000-0000B0000000}"/>
    <cellStyle name="Обычный 2 2 3" xfId="259" xr:uid="{00000000-0005-0000-0000-0000B1000000}"/>
    <cellStyle name="Обычный 2 2_1101_1102_1300_1402_1403_1404" xfId="125" xr:uid="{00000000-0005-0000-0000-0000B2000000}"/>
    <cellStyle name="Обычный 2 3" xfId="61" xr:uid="{00000000-0005-0000-0000-0000B3000000}"/>
    <cellStyle name="Обычный 2 3 2" xfId="164" xr:uid="{00000000-0005-0000-0000-0000B4000000}"/>
    <cellStyle name="Обычный 2 3_1101_1102_1300_1402_1403_1404" xfId="126" xr:uid="{00000000-0005-0000-0000-0000B5000000}"/>
    <cellStyle name="Обычный 2 4" xfId="66" xr:uid="{00000000-0005-0000-0000-0000B6000000}"/>
    <cellStyle name="Обычный 2 5" xfId="67" xr:uid="{00000000-0005-0000-0000-0000B7000000}"/>
    <cellStyle name="Обычный 2 6" xfId="68" xr:uid="{00000000-0005-0000-0000-0000B8000000}"/>
    <cellStyle name="Обычный 2 7" xfId="113" xr:uid="{00000000-0005-0000-0000-0000B9000000}"/>
    <cellStyle name="Обычный 2 8" xfId="162" xr:uid="{00000000-0005-0000-0000-0000BA000000}"/>
    <cellStyle name="Обычный 2 9" xfId="266" xr:uid="{00000000-0005-0000-0000-0000BB000000}"/>
    <cellStyle name="Обычный 2_1101_1102_1300_1402_1403_1404" xfId="116" xr:uid="{00000000-0005-0000-0000-0000BC000000}"/>
    <cellStyle name="Обычный 20" xfId="386" xr:uid="{00000000-0005-0000-0000-0000BD000000}"/>
    <cellStyle name="Обычный 204" xfId="248" xr:uid="{00000000-0005-0000-0000-0000BE000000}"/>
    <cellStyle name="Обычный 204 2" xfId="375" xr:uid="{00000000-0005-0000-0000-0000BF000000}"/>
    <cellStyle name="Обычный 204_1101_1102_1300_1402_1403_1404" xfId="417" xr:uid="{00000000-0005-0000-0000-0000C0000000}"/>
    <cellStyle name="Обычный 205" xfId="249" xr:uid="{00000000-0005-0000-0000-0000C1000000}"/>
    <cellStyle name="Обычный 205 2" xfId="376" xr:uid="{00000000-0005-0000-0000-0000C2000000}"/>
    <cellStyle name="Обычный 205_1101_1102_1300_1402_1403_1404" xfId="418" xr:uid="{00000000-0005-0000-0000-0000C3000000}"/>
    <cellStyle name="Обычный 206" xfId="73" xr:uid="{00000000-0005-0000-0000-0000C4000000}"/>
    <cellStyle name="Обычный 206 2" xfId="165" xr:uid="{00000000-0005-0000-0000-0000C5000000}"/>
    <cellStyle name="Обычный 206 2 2" xfId="296" xr:uid="{00000000-0005-0000-0000-0000C6000000}"/>
    <cellStyle name="Обычный 206 2_1101_1102_1300_1402_1403_1404" xfId="419" xr:uid="{00000000-0005-0000-0000-0000C7000000}"/>
    <cellStyle name="Обычный 206 3" xfId="291" xr:uid="{00000000-0005-0000-0000-0000C8000000}"/>
    <cellStyle name="Обычный 206_1101_1102_1300_1402_1403_1404" xfId="127" xr:uid="{00000000-0005-0000-0000-0000C9000000}"/>
    <cellStyle name="Обычный 21" xfId="387" xr:uid="{00000000-0005-0000-0000-0000CA000000}"/>
    <cellStyle name="Обычный 215" xfId="202" xr:uid="{00000000-0005-0000-0000-0000CB000000}"/>
    <cellStyle name="Обычный 215 2" xfId="333" xr:uid="{00000000-0005-0000-0000-0000CC000000}"/>
    <cellStyle name="Обычный 215_1101_1102_1300_1402_1403_1404" xfId="420" xr:uid="{00000000-0005-0000-0000-0000CD000000}"/>
    <cellStyle name="Обычный 216" xfId="203" xr:uid="{00000000-0005-0000-0000-0000CE000000}"/>
    <cellStyle name="Обычный 216 2" xfId="334" xr:uid="{00000000-0005-0000-0000-0000CF000000}"/>
    <cellStyle name="Обычный 216_1101_1102_1300_1402_1403_1404" xfId="421" xr:uid="{00000000-0005-0000-0000-0000D0000000}"/>
    <cellStyle name="Обычный 217" xfId="204" xr:uid="{00000000-0005-0000-0000-0000D1000000}"/>
    <cellStyle name="Обычный 217 2" xfId="335" xr:uid="{00000000-0005-0000-0000-0000D2000000}"/>
    <cellStyle name="Обычный 217_1101_1102_1300_1402_1403_1404" xfId="422" xr:uid="{00000000-0005-0000-0000-0000D3000000}"/>
    <cellStyle name="Обычный 218" xfId="3" xr:uid="{00000000-0005-0000-0000-0000D4000000}"/>
    <cellStyle name="Обычный 218 2" xfId="10" xr:uid="{00000000-0005-0000-0000-0000D5000000}"/>
    <cellStyle name="Обычный 218 2 2" xfId="167" xr:uid="{00000000-0005-0000-0000-0000D6000000}"/>
    <cellStyle name="Обычный 218 2 2 2" xfId="298" xr:uid="{00000000-0005-0000-0000-0000D7000000}"/>
    <cellStyle name="Обычный 218 2 2_1101_1102_1300_1402_1403_1404" xfId="423" xr:uid="{00000000-0005-0000-0000-0000D8000000}"/>
    <cellStyle name="Обычный 218 2 3" xfId="260" xr:uid="{00000000-0005-0000-0000-0000D9000000}"/>
    <cellStyle name="Обычный 218 2_1101_1102_1300_1402_1403_1404" xfId="128" xr:uid="{00000000-0005-0000-0000-0000DA000000}"/>
    <cellStyle name="Обычный 218 3" xfId="166" xr:uid="{00000000-0005-0000-0000-0000DB000000}"/>
    <cellStyle name="Обычный 218 3 2" xfId="297" xr:uid="{00000000-0005-0000-0000-0000DC000000}"/>
    <cellStyle name="Обычный 218 3_1101_1102_1300_1402_1403_1404" xfId="424" xr:uid="{00000000-0005-0000-0000-0000DD000000}"/>
    <cellStyle name="Обычный 218 4" xfId="250" xr:uid="{00000000-0005-0000-0000-0000DE000000}"/>
    <cellStyle name="Обычный 218 5" xfId="253" xr:uid="{00000000-0005-0000-0000-0000DF000000}"/>
    <cellStyle name="Обычный 218_1101_1102_1300_1402_1403_1404" xfId="117" xr:uid="{00000000-0005-0000-0000-0000E0000000}"/>
    <cellStyle name="Обычный 22" xfId="57" xr:uid="{00000000-0005-0000-0000-0000E1000000}"/>
    <cellStyle name="Обычный 22 2" xfId="168" xr:uid="{00000000-0005-0000-0000-0000E2000000}"/>
    <cellStyle name="Обычный 22 2 2" xfId="299" xr:uid="{00000000-0005-0000-0000-0000E3000000}"/>
    <cellStyle name="Обычный 22 2_1101_1102_1300_1402_1403_1404" xfId="425" xr:uid="{00000000-0005-0000-0000-0000E4000000}"/>
    <cellStyle name="Обычный 22 3" xfId="286" xr:uid="{00000000-0005-0000-0000-0000E5000000}"/>
    <cellStyle name="Обычный 22_1101_1102_1300_1402_1403_1404" xfId="129" xr:uid="{00000000-0005-0000-0000-0000E6000000}"/>
    <cellStyle name="Обычный 226" xfId="513" xr:uid="{00000000-0005-0000-0000-0000E7000000}"/>
    <cellStyle name="Обычный 227" xfId="514" xr:uid="{00000000-0005-0000-0000-0000E8000000}"/>
    <cellStyle name="Обычный 228" xfId="515" xr:uid="{00000000-0005-0000-0000-0000E9000000}"/>
    <cellStyle name="Обычный 229" xfId="516" xr:uid="{00000000-0005-0000-0000-0000EA000000}"/>
    <cellStyle name="Обычный 23" xfId="58" xr:uid="{00000000-0005-0000-0000-0000EB000000}"/>
    <cellStyle name="Обычный 23 2" xfId="169" xr:uid="{00000000-0005-0000-0000-0000EC000000}"/>
    <cellStyle name="Обычный 23 2 2" xfId="300" xr:uid="{00000000-0005-0000-0000-0000ED000000}"/>
    <cellStyle name="Обычный 23 2_1101_1102_1300_1402_1403_1404" xfId="426" xr:uid="{00000000-0005-0000-0000-0000EE000000}"/>
    <cellStyle name="Обычный 23 3" xfId="287" xr:uid="{00000000-0005-0000-0000-0000EF000000}"/>
    <cellStyle name="Обычный 23_1101_1102_1300_1402_1403_1404" xfId="130" xr:uid="{00000000-0005-0000-0000-0000F0000000}"/>
    <cellStyle name="Обычный 230" xfId="517" xr:uid="{00000000-0005-0000-0000-0000F1000000}"/>
    <cellStyle name="Обычный 231" xfId="518" xr:uid="{00000000-0005-0000-0000-0000F2000000}"/>
    <cellStyle name="Обычный 232" xfId="519" xr:uid="{00000000-0005-0000-0000-0000F3000000}"/>
    <cellStyle name="Обычный 233" xfId="520" xr:uid="{00000000-0005-0000-0000-0000F4000000}"/>
    <cellStyle name="Обычный 234" xfId="521" xr:uid="{00000000-0005-0000-0000-0000F5000000}"/>
    <cellStyle name="Обычный 235" xfId="522" xr:uid="{00000000-0005-0000-0000-0000F6000000}"/>
    <cellStyle name="Обычный 236" xfId="523" xr:uid="{00000000-0005-0000-0000-0000F7000000}"/>
    <cellStyle name="Обычный 24" xfId="59" xr:uid="{00000000-0005-0000-0000-0000F8000000}"/>
    <cellStyle name="Обычный 24 2" xfId="170" xr:uid="{00000000-0005-0000-0000-0000F9000000}"/>
    <cellStyle name="Обычный 24 2 2" xfId="301" xr:uid="{00000000-0005-0000-0000-0000FA000000}"/>
    <cellStyle name="Обычный 24 2_1101_1102_1300_1402_1403_1404" xfId="427" xr:uid="{00000000-0005-0000-0000-0000FB000000}"/>
    <cellStyle name="Обычный 24 3" xfId="288" xr:uid="{00000000-0005-0000-0000-0000FC000000}"/>
    <cellStyle name="Обычный 24_1101_1102_1300_1402_1403_1404" xfId="131" xr:uid="{00000000-0005-0000-0000-0000FD000000}"/>
    <cellStyle name="Обычный 246" xfId="205" xr:uid="{00000000-0005-0000-0000-0000FE000000}"/>
    <cellStyle name="Обычный 246 2" xfId="336" xr:uid="{00000000-0005-0000-0000-0000FF000000}"/>
    <cellStyle name="Обычный 246_1101_1102_1300_1402_1403_1404" xfId="428" xr:uid="{00000000-0005-0000-0000-000000010000}"/>
    <cellStyle name="Обычный 247" xfId="206" xr:uid="{00000000-0005-0000-0000-000001010000}"/>
    <cellStyle name="Обычный 247 2" xfId="337" xr:uid="{00000000-0005-0000-0000-000002010000}"/>
    <cellStyle name="Обычный 247_1101_1102_1300_1402_1403_1404" xfId="429" xr:uid="{00000000-0005-0000-0000-000003010000}"/>
    <cellStyle name="Обычный 249" xfId="207" xr:uid="{00000000-0005-0000-0000-000004010000}"/>
    <cellStyle name="Обычный 249 2" xfId="338" xr:uid="{00000000-0005-0000-0000-000005010000}"/>
    <cellStyle name="Обычный 249_1101_1102_1300_1402_1403_1404" xfId="430" xr:uid="{00000000-0005-0000-0000-000006010000}"/>
    <cellStyle name="Обычный 25" xfId="60" xr:uid="{00000000-0005-0000-0000-000007010000}"/>
    <cellStyle name="Обычный 25 2" xfId="171" xr:uid="{00000000-0005-0000-0000-000008010000}"/>
    <cellStyle name="Обычный 25 2 2" xfId="302" xr:uid="{00000000-0005-0000-0000-000009010000}"/>
    <cellStyle name="Обычный 25 2_1101_1102_1300_1402_1403_1404" xfId="431" xr:uid="{00000000-0005-0000-0000-00000A010000}"/>
    <cellStyle name="Обычный 25 3" xfId="289" xr:uid="{00000000-0005-0000-0000-00000B010000}"/>
    <cellStyle name="Обычный 25_1101_1102_1300_1402_1403_1404" xfId="132" xr:uid="{00000000-0005-0000-0000-00000C010000}"/>
    <cellStyle name="Обычный 255" xfId="4" xr:uid="{00000000-0005-0000-0000-00000D010000}"/>
    <cellStyle name="Обычный 255 2" xfId="11" xr:uid="{00000000-0005-0000-0000-00000E010000}"/>
    <cellStyle name="Обычный 255 2 2" xfId="173" xr:uid="{00000000-0005-0000-0000-00000F010000}"/>
    <cellStyle name="Обычный 255 2 2 2" xfId="304" xr:uid="{00000000-0005-0000-0000-000010010000}"/>
    <cellStyle name="Обычный 255 2 2_1101_1102_1300_1402_1403_1404" xfId="432" xr:uid="{00000000-0005-0000-0000-000011010000}"/>
    <cellStyle name="Обычный 255 2 3" xfId="261" xr:uid="{00000000-0005-0000-0000-000012010000}"/>
    <cellStyle name="Обычный 255 2_1101_1102_1300_1402_1403_1404" xfId="133" xr:uid="{00000000-0005-0000-0000-000013010000}"/>
    <cellStyle name="Обычный 255 3" xfId="172" xr:uid="{00000000-0005-0000-0000-000014010000}"/>
    <cellStyle name="Обычный 255 3 2" xfId="303" xr:uid="{00000000-0005-0000-0000-000015010000}"/>
    <cellStyle name="Обычный 255 3_1101_1102_1300_1402_1403_1404" xfId="433" xr:uid="{00000000-0005-0000-0000-000016010000}"/>
    <cellStyle name="Обычный 255 4" xfId="254" xr:uid="{00000000-0005-0000-0000-000017010000}"/>
    <cellStyle name="Обычный 255_1101_1102_1300_1402_1403_1404" xfId="118" xr:uid="{00000000-0005-0000-0000-000018010000}"/>
    <cellStyle name="Обычный 26" xfId="388" xr:uid="{00000000-0005-0000-0000-000019010000}"/>
    <cellStyle name="Обычный 27" xfId="389" xr:uid="{00000000-0005-0000-0000-00001A010000}"/>
    <cellStyle name="Обычный 28" xfId="223" xr:uid="{00000000-0005-0000-0000-00001B010000}"/>
    <cellStyle name="Обычный 28 2" xfId="350" xr:uid="{00000000-0005-0000-0000-00001C010000}"/>
    <cellStyle name="Обычный 28_1101_1102_1300_1402_1403_1404" xfId="434" xr:uid="{00000000-0005-0000-0000-00001D010000}"/>
    <cellStyle name="Обычный 29" xfId="224" xr:uid="{00000000-0005-0000-0000-00001E010000}"/>
    <cellStyle name="Обычный 29 2" xfId="351" xr:uid="{00000000-0005-0000-0000-00001F010000}"/>
    <cellStyle name="Обычный 29_1101_1102_1300_1402_1403_1404" xfId="435" xr:uid="{00000000-0005-0000-0000-000020010000}"/>
    <cellStyle name="Обычный 3" xfId="69" xr:uid="{00000000-0005-0000-0000-000021010000}"/>
    <cellStyle name="Обычный 3 2" xfId="12" xr:uid="{00000000-0005-0000-0000-000022010000}"/>
    <cellStyle name="Обычный 3 2 2" xfId="174" xr:uid="{00000000-0005-0000-0000-000023010000}"/>
    <cellStyle name="Обычный 3 2 2 2" xfId="305" xr:uid="{00000000-0005-0000-0000-000024010000}"/>
    <cellStyle name="Обычный 3 2 2_1101_1102_1300_1402_1403_1404" xfId="436" xr:uid="{00000000-0005-0000-0000-000025010000}"/>
    <cellStyle name="Обычный 3 2 3" xfId="262" xr:uid="{00000000-0005-0000-0000-000026010000}"/>
    <cellStyle name="Обычный 3 2_1101_1102_1300_1402_1403_1404" xfId="134" xr:uid="{00000000-0005-0000-0000-000027010000}"/>
    <cellStyle name="Обычный 3_241100_2417_2500" xfId="509" xr:uid="{00000000-0005-0000-0000-000028010000}"/>
    <cellStyle name="Обычный 30" xfId="225" xr:uid="{00000000-0005-0000-0000-000029010000}"/>
    <cellStyle name="Обычный 30 2" xfId="352" xr:uid="{00000000-0005-0000-0000-00002A010000}"/>
    <cellStyle name="Обычный 30_1101_1102_1300_1402_1403_1404" xfId="437" xr:uid="{00000000-0005-0000-0000-00002B010000}"/>
    <cellStyle name="Обычный 31" xfId="226" xr:uid="{00000000-0005-0000-0000-00002C010000}"/>
    <cellStyle name="Обычный 31 2" xfId="353" xr:uid="{00000000-0005-0000-0000-00002D010000}"/>
    <cellStyle name="Обычный 31_1101_1102_1300_1402_1403_1404" xfId="438" xr:uid="{00000000-0005-0000-0000-00002E010000}"/>
    <cellStyle name="Обычный 32" xfId="227" xr:uid="{00000000-0005-0000-0000-00002F010000}"/>
    <cellStyle name="Обычный 32 2" xfId="354" xr:uid="{00000000-0005-0000-0000-000030010000}"/>
    <cellStyle name="Обычный 32_1101_1102_1300_1402_1403_1404" xfId="439" xr:uid="{00000000-0005-0000-0000-000031010000}"/>
    <cellStyle name="Обычный 33" xfId="475" xr:uid="{00000000-0005-0000-0000-000032010000}"/>
    <cellStyle name="Обычный 34" xfId="476" xr:uid="{00000000-0005-0000-0000-000033010000}"/>
    <cellStyle name="Обычный 35" xfId="228" xr:uid="{00000000-0005-0000-0000-000034010000}"/>
    <cellStyle name="Обычный 35 2" xfId="355" xr:uid="{00000000-0005-0000-0000-000035010000}"/>
    <cellStyle name="Обычный 35_1101_1102_1300_1402_1403_1404" xfId="440" xr:uid="{00000000-0005-0000-0000-000036010000}"/>
    <cellStyle name="Обычный 36" xfId="477" xr:uid="{00000000-0005-0000-0000-000037010000}"/>
    <cellStyle name="Обычный 37" xfId="478" xr:uid="{00000000-0005-0000-0000-000038010000}"/>
    <cellStyle name="Обычный 38" xfId="233" xr:uid="{00000000-0005-0000-0000-000039010000}"/>
    <cellStyle name="Обычный 38 2" xfId="360" xr:uid="{00000000-0005-0000-0000-00003A010000}"/>
    <cellStyle name="Обычный 38_1101_1102_1300_1402_1403_1404" xfId="441" xr:uid="{00000000-0005-0000-0000-00003B010000}"/>
    <cellStyle name="Обычный 39" xfId="479" xr:uid="{00000000-0005-0000-0000-00003C010000}"/>
    <cellStyle name="Обычный 4" xfId="70" xr:uid="{00000000-0005-0000-0000-00003D010000}"/>
    <cellStyle name="Обычный 40" xfId="229" xr:uid="{00000000-0005-0000-0000-00003E010000}"/>
    <cellStyle name="Обычный 40 2" xfId="356" xr:uid="{00000000-0005-0000-0000-00003F010000}"/>
    <cellStyle name="Обычный 40_1101_1102_1300_1402_1403_1404" xfId="442" xr:uid="{00000000-0005-0000-0000-000040010000}"/>
    <cellStyle name="Обычный 41" xfId="480" xr:uid="{00000000-0005-0000-0000-000041010000}"/>
    <cellStyle name="Обычный 42" xfId="481" xr:uid="{00000000-0005-0000-0000-000042010000}"/>
    <cellStyle name="Обычный 43" xfId="482" xr:uid="{00000000-0005-0000-0000-000043010000}"/>
    <cellStyle name="Обычный 44" xfId="483" xr:uid="{00000000-0005-0000-0000-000044010000}"/>
    <cellStyle name="Обычный 45" xfId="230" xr:uid="{00000000-0005-0000-0000-000045010000}"/>
    <cellStyle name="Обычный 45 2" xfId="357" xr:uid="{00000000-0005-0000-0000-000046010000}"/>
    <cellStyle name="Обычный 45_1101_1102_1300_1402_1403_1404" xfId="443" xr:uid="{00000000-0005-0000-0000-000047010000}"/>
    <cellStyle name="Обычный 46" xfId="484" xr:uid="{00000000-0005-0000-0000-000048010000}"/>
    <cellStyle name="Обычный 47" xfId="485" xr:uid="{00000000-0005-0000-0000-000049010000}"/>
    <cellStyle name="Обычный 48" xfId="486" xr:uid="{00000000-0005-0000-0000-00004A010000}"/>
    <cellStyle name="Обычный 49" xfId="487" xr:uid="{00000000-0005-0000-0000-00004B010000}"/>
    <cellStyle name="Обычный 5" xfId="38" xr:uid="{00000000-0005-0000-0000-00004C010000}"/>
    <cellStyle name="Обычный 5 2" xfId="175" xr:uid="{00000000-0005-0000-0000-00004D010000}"/>
    <cellStyle name="Обычный 5 2 2" xfId="306" xr:uid="{00000000-0005-0000-0000-00004E010000}"/>
    <cellStyle name="Обычный 5 2_1101_1102_1300_1402_1403_1404" xfId="444" xr:uid="{00000000-0005-0000-0000-00004F010000}"/>
    <cellStyle name="Обычный 5 3" xfId="267" xr:uid="{00000000-0005-0000-0000-000050010000}"/>
    <cellStyle name="Обычный 5_1101_1102_1300_1402_1403_1404" xfId="135" xr:uid="{00000000-0005-0000-0000-000051010000}"/>
    <cellStyle name="Обычный 50" xfId="200" xr:uid="{00000000-0005-0000-0000-000052010000}"/>
    <cellStyle name="Обычный 50 2" xfId="331" xr:uid="{00000000-0005-0000-0000-000053010000}"/>
    <cellStyle name="Обычный 50_1101_1102_1300_1402_1403_1404" xfId="445" xr:uid="{00000000-0005-0000-0000-000054010000}"/>
    <cellStyle name="Обычный 51" xfId="488" xr:uid="{00000000-0005-0000-0000-000055010000}"/>
    <cellStyle name="Обычный 52" xfId="489" xr:uid="{00000000-0005-0000-0000-000056010000}"/>
    <cellStyle name="Обычный 53" xfId="490" xr:uid="{00000000-0005-0000-0000-000057010000}"/>
    <cellStyle name="Обычный 54" xfId="491" xr:uid="{00000000-0005-0000-0000-000058010000}"/>
    <cellStyle name="Обычный 55" xfId="231" xr:uid="{00000000-0005-0000-0000-000059010000}"/>
    <cellStyle name="Обычный 55 2" xfId="358" xr:uid="{00000000-0005-0000-0000-00005A010000}"/>
    <cellStyle name="Обычный 55_1101_1102_1300_1402_1403_1404" xfId="446" xr:uid="{00000000-0005-0000-0000-00005B010000}"/>
    <cellStyle name="Обычный 56" xfId="492" xr:uid="{00000000-0005-0000-0000-00005C010000}"/>
    <cellStyle name="Обычный 57" xfId="493" xr:uid="{00000000-0005-0000-0000-00005D010000}"/>
    <cellStyle name="Обычный 58" xfId="494" xr:uid="{00000000-0005-0000-0000-00005E010000}"/>
    <cellStyle name="Обычный 59" xfId="495" xr:uid="{00000000-0005-0000-0000-00005F010000}"/>
    <cellStyle name="Обычный 6" xfId="71" xr:uid="{00000000-0005-0000-0000-000060010000}"/>
    <cellStyle name="Обычный 60" xfId="496" xr:uid="{00000000-0005-0000-0000-000061010000}"/>
    <cellStyle name="Обычный 61" xfId="497" xr:uid="{00000000-0005-0000-0000-000062010000}"/>
    <cellStyle name="Обычный 62" xfId="498" xr:uid="{00000000-0005-0000-0000-000063010000}"/>
    <cellStyle name="Обычный 63" xfId="232" xr:uid="{00000000-0005-0000-0000-000064010000}"/>
    <cellStyle name="Обычный 63 2" xfId="359" xr:uid="{00000000-0005-0000-0000-000065010000}"/>
    <cellStyle name="Обычный 63_1101_1102_1300_1402_1403_1404" xfId="447" xr:uid="{00000000-0005-0000-0000-000066010000}"/>
    <cellStyle name="Обычный 64" xfId="499" xr:uid="{00000000-0005-0000-0000-000067010000}"/>
    <cellStyle name="Обычный 65" xfId="500" xr:uid="{00000000-0005-0000-0000-000068010000}"/>
    <cellStyle name="Обычный 66" xfId="501" xr:uid="{00000000-0005-0000-0000-000069010000}"/>
    <cellStyle name="Обычный 67" xfId="502" xr:uid="{00000000-0005-0000-0000-00006A010000}"/>
    <cellStyle name="Обычный 68" xfId="503" xr:uid="{00000000-0005-0000-0000-00006B010000}"/>
    <cellStyle name="Обычный 69" xfId="504" xr:uid="{00000000-0005-0000-0000-00006C010000}"/>
    <cellStyle name="Обычный 7" xfId="216" xr:uid="{00000000-0005-0000-0000-00006D010000}"/>
    <cellStyle name="Обычный 7 2" xfId="344" xr:uid="{00000000-0005-0000-0000-00006E010000}"/>
    <cellStyle name="Обычный 7_1101_1102_1300_1402_1403_1404" xfId="448" xr:uid="{00000000-0005-0000-0000-00006F010000}"/>
    <cellStyle name="Обычный 70" xfId="5" xr:uid="{00000000-0005-0000-0000-000070010000}"/>
    <cellStyle name="Обычный 70 2" xfId="13" xr:uid="{00000000-0005-0000-0000-000071010000}"/>
    <cellStyle name="Обычный 70 2 2" xfId="177" xr:uid="{00000000-0005-0000-0000-000072010000}"/>
    <cellStyle name="Обычный 70 2 2 2" xfId="308" xr:uid="{00000000-0005-0000-0000-000073010000}"/>
    <cellStyle name="Обычный 70 2 2_1101_1102_1300_1402_1403_1404" xfId="449" xr:uid="{00000000-0005-0000-0000-000074010000}"/>
    <cellStyle name="Обычный 70 2 3" xfId="263" xr:uid="{00000000-0005-0000-0000-000075010000}"/>
    <cellStyle name="Обычный 70 2_1101_1102_1300_1402_1403_1404" xfId="136" xr:uid="{00000000-0005-0000-0000-000076010000}"/>
    <cellStyle name="Обычный 70 3" xfId="176" xr:uid="{00000000-0005-0000-0000-000077010000}"/>
    <cellStyle name="Обычный 70 3 2" xfId="307" xr:uid="{00000000-0005-0000-0000-000078010000}"/>
    <cellStyle name="Обычный 70 3_1101_1102_1300_1402_1403_1404" xfId="450" xr:uid="{00000000-0005-0000-0000-000079010000}"/>
    <cellStyle name="Обычный 70 4" xfId="255" xr:uid="{00000000-0005-0000-0000-00007A010000}"/>
    <cellStyle name="Обычный 70_1101_1102_1300_1402_1403_1404" xfId="119" xr:uid="{00000000-0005-0000-0000-00007B010000}"/>
    <cellStyle name="Обычный 71" xfId="6" xr:uid="{00000000-0005-0000-0000-00007C010000}"/>
    <cellStyle name="Обычный 71 2" xfId="14" xr:uid="{00000000-0005-0000-0000-00007D010000}"/>
    <cellStyle name="Обычный 71 2 2" xfId="179" xr:uid="{00000000-0005-0000-0000-00007E010000}"/>
    <cellStyle name="Обычный 71 2 2 2" xfId="310" xr:uid="{00000000-0005-0000-0000-00007F010000}"/>
    <cellStyle name="Обычный 71 2 2_1101_1102_1300_1402_1403_1404" xfId="451" xr:uid="{00000000-0005-0000-0000-000080010000}"/>
    <cellStyle name="Обычный 71 2 3" xfId="264" xr:uid="{00000000-0005-0000-0000-000081010000}"/>
    <cellStyle name="Обычный 71 2_1101_1102_1300_1402_1403_1404" xfId="137" xr:uid="{00000000-0005-0000-0000-000082010000}"/>
    <cellStyle name="Обычный 71 3" xfId="178" xr:uid="{00000000-0005-0000-0000-000083010000}"/>
    <cellStyle name="Обычный 71 3 2" xfId="309" xr:uid="{00000000-0005-0000-0000-000084010000}"/>
    <cellStyle name="Обычный 71 3_1101_1102_1300_1402_1403_1404" xfId="452" xr:uid="{00000000-0005-0000-0000-000085010000}"/>
    <cellStyle name="Обычный 71 4" xfId="256" xr:uid="{00000000-0005-0000-0000-000086010000}"/>
    <cellStyle name="Обычный 71_1101_1102_1300_1402_1403_1404" xfId="120" xr:uid="{00000000-0005-0000-0000-000087010000}"/>
    <cellStyle name="Обычный 72" xfId="505" xr:uid="{00000000-0005-0000-0000-000088010000}"/>
    <cellStyle name="Обычный 73" xfId="506" xr:uid="{00000000-0005-0000-0000-000089010000}"/>
    <cellStyle name="Обычный 74" xfId="507" xr:uid="{00000000-0005-0000-0000-00008A010000}"/>
    <cellStyle name="Обычный 75" xfId="508" xr:uid="{00000000-0005-0000-0000-00008B010000}"/>
    <cellStyle name="Обычный 76" xfId="534" xr:uid="{00000000-0005-0000-0000-00008C010000}"/>
    <cellStyle name="Обычный 77" xfId="39" xr:uid="{00000000-0005-0000-0000-00008D010000}"/>
    <cellStyle name="Обычный 77 2" xfId="180" xr:uid="{00000000-0005-0000-0000-00008E010000}"/>
    <cellStyle name="Обычный 77 2 2" xfId="311" xr:uid="{00000000-0005-0000-0000-00008F010000}"/>
    <cellStyle name="Обычный 77 2_1101_1102_1300_1402_1403_1404" xfId="453" xr:uid="{00000000-0005-0000-0000-000090010000}"/>
    <cellStyle name="Обычный 77 3" xfId="268" xr:uid="{00000000-0005-0000-0000-000091010000}"/>
    <cellStyle name="Обычный 77_1101_1102_1300_1402_1403_1404" xfId="138" xr:uid="{00000000-0005-0000-0000-000092010000}"/>
    <cellStyle name="Обычный 78" xfId="40" xr:uid="{00000000-0005-0000-0000-000093010000}"/>
    <cellStyle name="Обычный 78 2" xfId="181" xr:uid="{00000000-0005-0000-0000-000094010000}"/>
    <cellStyle name="Обычный 78 2 2" xfId="312" xr:uid="{00000000-0005-0000-0000-000095010000}"/>
    <cellStyle name="Обычный 78 2_1101_1102_1300_1402_1403_1404" xfId="454" xr:uid="{00000000-0005-0000-0000-000096010000}"/>
    <cellStyle name="Обычный 78 3" xfId="269" xr:uid="{00000000-0005-0000-0000-000097010000}"/>
    <cellStyle name="Обычный 78_1101_1102_1300_1402_1403_1404" xfId="139" xr:uid="{00000000-0005-0000-0000-000098010000}"/>
    <cellStyle name="Обычный 79" xfId="7" xr:uid="{00000000-0005-0000-0000-000099010000}"/>
    <cellStyle name="Обычный 79 2" xfId="15" xr:uid="{00000000-0005-0000-0000-00009A010000}"/>
    <cellStyle name="Обычный 79 2 2" xfId="183" xr:uid="{00000000-0005-0000-0000-00009B010000}"/>
    <cellStyle name="Обычный 79 2 2 2" xfId="314" xr:uid="{00000000-0005-0000-0000-00009C010000}"/>
    <cellStyle name="Обычный 79 2 2_1101_1102_1300_1402_1403_1404" xfId="455" xr:uid="{00000000-0005-0000-0000-00009D010000}"/>
    <cellStyle name="Обычный 79 2 3" xfId="265" xr:uid="{00000000-0005-0000-0000-00009E010000}"/>
    <cellStyle name="Обычный 79 2_1101_1102_1300_1402_1403_1404" xfId="140" xr:uid="{00000000-0005-0000-0000-00009F010000}"/>
    <cellStyle name="Обычный 79 3" xfId="182" xr:uid="{00000000-0005-0000-0000-0000A0010000}"/>
    <cellStyle name="Обычный 79 3 2" xfId="313" xr:uid="{00000000-0005-0000-0000-0000A1010000}"/>
    <cellStyle name="Обычный 79 3_1101_1102_1300_1402_1403_1404" xfId="456" xr:uid="{00000000-0005-0000-0000-0000A2010000}"/>
    <cellStyle name="Обычный 79 4" xfId="257" xr:uid="{00000000-0005-0000-0000-0000A3010000}"/>
    <cellStyle name="Обычный 79_1101_1102_1300_1402_1403_1404" xfId="121" xr:uid="{00000000-0005-0000-0000-0000A4010000}"/>
    <cellStyle name="Обычный 8" xfId="217" xr:uid="{00000000-0005-0000-0000-0000A5010000}"/>
    <cellStyle name="Обычный 8 2" xfId="345" xr:uid="{00000000-0005-0000-0000-0000A6010000}"/>
    <cellStyle name="Обычный 8_1101_1102_1300_1402_1403_1404" xfId="457" xr:uid="{00000000-0005-0000-0000-0000A7010000}"/>
    <cellStyle name="Обычный 80" xfId="41" xr:uid="{00000000-0005-0000-0000-0000A8010000}"/>
    <cellStyle name="Обычный 80 2" xfId="184" xr:uid="{00000000-0005-0000-0000-0000A9010000}"/>
    <cellStyle name="Обычный 80 2 2" xfId="315" xr:uid="{00000000-0005-0000-0000-0000AA010000}"/>
    <cellStyle name="Обычный 80 2_1101_1102_1300_1402_1403_1404" xfId="458" xr:uid="{00000000-0005-0000-0000-0000AB010000}"/>
    <cellStyle name="Обычный 80 3" xfId="270" xr:uid="{00000000-0005-0000-0000-0000AC010000}"/>
    <cellStyle name="Обычный 80_1101_1102_1300_1402_1403_1404" xfId="141" xr:uid="{00000000-0005-0000-0000-0000AD010000}"/>
    <cellStyle name="Обычный 81" xfId="42" xr:uid="{00000000-0005-0000-0000-0000AE010000}"/>
    <cellStyle name="Обычный 81 2" xfId="185" xr:uid="{00000000-0005-0000-0000-0000AF010000}"/>
    <cellStyle name="Обычный 81 2 2" xfId="316" xr:uid="{00000000-0005-0000-0000-0000B0010000}"/>
    <cellStyle name="Обычный 81 2_1101_1102_1300_1402_1403_1404" xfId="459" xr:uid="{00000000-0005-0000-0000-0000B1010000}"/>
    <cellStyle name="Обычный 81 3" xfId="271" xr:uid="{00000000-0005-0000-0000-0000B2010000}"/>
    <cellStyle name="Обычный 81_1101_1102_1300_1402_1403_1404" xfId="142" xr:uid="{00000000-0005-0000-0000-0000B3010000}"/>
    <cellStyle name="Обычный 82" xfId="43" xr:uid="{00000000-0005-0000-0000-0000B4010000}"/>
    <cellStyle name="Обычный 82 2" xfId="186" xr:uid="{00000000-0005-0000-0000-0000B5010000}"/>
    <cellStyle name="Обычный 82 2 2" xfId="317" xr:uid="{00000000-0005-0000-0000-0000B6010000}"/>
    <cellStyle name="Обычный 82 2_1101_1102_1300_1402_1403_1404" xfId="460" xr:uid="{00000000-0005-0000-0000-0000B7010000}"/>
    <cellStyle name="Обычный 82 3" xfId="272" xr:uid="{00000000-0005-0000-0000-0000B8010000}"/>
    <cellStyle name="Обычный 82_1101_1102_1300_1402_1403_1404" xfId="143" xr:uid="{00000000-0005-0000-0000-0000B9010000}"/>
    <cellStyle name="Обычный 83" xfId="44" xr:uid="{00000000-0005-0000-0000-0000BA010000}"/>
    <cellStyle name="Обычный 83 2" xfId="187" xr:uid="{00000000-0005-0000-0000-0000BB010000}"/>
    <cellStyle name="Обычный 83 2 2" xfId="318" xr:uid="{00000000-0005-0000-0000-0000BC010000}"/>
    <cellStyle name="Обычный 83 2_1101_1102_1300_1402_1403_1404" xfId="461" xr:uid="{00000000-0005-0000-0000-0000BD010000}"/>
    <cellStyle name="Обычный 83 3" xfId="273" xr:uid="{00000000-0005-0000-0000-0000BE010000}"/>
    <cellStyle name="Обычный 83_1101_1102_1300_1402_1403_1404" xfId="144" xr:uid="{00000000-0005-0000-0000-0000BF010000}"/>
    <cellStyle name="Обычный 84" xfId="45" xr:uid="{00000000-0005-0000-0000-0000C0010000}"/>
    <cellStyle name="Обычный 84 2" xfId="188" xr:uid="{00000000-0005-0000-0000-0000C1010000}"/>
    <cellStyle name="Обычный 84 2 2" xfId="319" xr:uid="{00000000-0005-0000-0000-0000C2010000}"/>
    <cellStyle name="Обычный 84 2_1101_1102_1300_1402_1403_1404" xfId="462" xr:uid="{00000000-0005-0000-0000-0000C3010000}"/>
    <cellStyle name="Обычный 84 3" xfId="274" xr:uid="{00000000-0005-0000-0000-0000C4010000}"/>
    <cellStyle name="Обычный 84_1101_1102_1300_1402_1403_1404" xfId="145" xr:uid="{00000000-0005-0000-0000-0000C5010000}"/>
    <cellStyle name="Обычный 85" xfId="46" xr:uid="{00000000-0005-0000-0000-0000C6010000}"/>
    <cellStyle name="Обычный 85 2" xfId="189" xr:uid="{00000000-0005-0000-0000-0000C7010000}"/>
    <cellStyle name="Обычный 85 2 2" xfId="320" xr:uid="{00000000-0005-0000-0000-0000C8010000}"/>
    <cellStyle name="Обычный 85 2_1101_1102_1300_1402_1403_1404" xfId="463" xr:uid="{00000000-0005-0000-0000-0000C9010000}"/>
    <cellStyle name="Обычный 85 3" xfId="275" xr:uid="{00000000-0005-0000-0000-0000CA010000}"/>
    <cellStyle name="Обычный 85_1101_1102_1300_1402_1403_1404" xfId="146" xr:uid="{00000000-0005-0000-0000-0000CB010000}"/>
    <cellStyle name="Обычный 86" xfId="47" xr:uid="{00000000-0005-0000-0000-0000CC010000}"/>
    <cellStyle name="Обычный 86 2" xfId="190" xr:uid="{00000000-0005-0000-0000-0000CD010000}"/>
    <cellStyle name="Обычный 86 2 2" xfId="321" xr:uid="{00000000-0005-0000-0000-0000CE010000}"/>
    <cellStyle name="Обычный 86 2_1101_1102_1300_1402_1403_1404" xfId="464" xr:uid="{00000000-0005-0000-0000-0000CF010000}"/>
    <cellStyle name="Обычный 86 3" xfId="276" xr:uid="{00000000-0005-0000-0000-0000D0010000}"/>
    <cellStyle name="Обычный 86_1101_1102_1300_1402_1403_1404" xfId="147" xr:uid="{00000000-0005-0000-0000-0000D1010000}"/>
    <cellStyle name="Обычный 87" xfId="48" xr:uid="{00000000-0005-0000-0000-0000D2010000}"/>
    <cellStyle name="Обычный 87 2" xfId="191" xr:uid="{00000000-0005-0000-0000-0000D3010000}"/>
    <cellStyle name="Обычный 87 2 2" xfId="322" xr:uid="{00000000-0005-0000-0000-0000D4010000}"/>
    <cellStyle name="Обычный 87 2_1101_1102_1300_1402_1403_1404" xfId="465" xr:uid="{00000000-0005-0000-0000-0000D5010000}"/>
    <cellStyle name="Обычный 87 3" xfId="277" xr:uid="{00000000-0005-0000-0000-0000D6010000}"/>
    <cellStyle name="Обычный 87_1101_1102_1300_1402_1403_1404" xfId="148" xr:uid="{00000000-0005-0000-0000-0000D7010000}"/>
    <cellStyle name="Обычный 88" xfId="49" xr:uid="{00000000-0005-0000-0000-0000D8010000}"/>
    <cellStyle name="Обычный 88 2" xfId="192" xr:uid="{00000000-0005-0000-0000-0000D9010000}"/>
    <cellStyle name="Обычный 88 2 2" xfId="323" xr:uid="{00000000-0005-0000-0000-0000DA010000}"/>
    <cellStyle name="Обычный 88 2_1101_1102_1300_1402_1403_1404" xfId="466" xr:uid="{00000000-0005-0000-0000-0000DB010000}"/>
    <cellStyle name="Обычный 88 3" xfId="278" xr:uid="{00000000-0005-0000-0000-0000DC010000}"/>
    <cellStyle name="Обычный 88_1101_1102_1300_1402_1403_1404" xfId="149" xr:uid="{00000000-0005-0000-0000-0000DD010000}"/>
    <cellStyle name="Обычный 89" xfId="50" xr:uid="{00000000-0005-0000-0000-0000DE010000}"/>
    <cellStyle name="Обычный 89 2" xfId="193" xr:uid="{00000000-0005-0000-0000-0000DF010000}"/>
    <cellStyle name="Обычный 89 2 2" xfId="324" xr:uid="{00000000-0005-0000-0000-0000E0010000}"/>
    <cellStyle name="Обычный 89 2_1101_1102_1300_1402_1403_1404" xfId="467" xr:uid="{00000000-0005-0000-0000-0000E1010000}"/>
    <cellStyle name="Обычный 89 3" xfId="279" xr:uid="{00000000-0005-0000-0000-0000E2010000}"/>
    <cellStyle name="Обычный 89_1101_1102_1300_1402_1403_1404" xfId="150" xr:uid="{00000000-0005-0000-0000-0000E3010000}"/>
    <cellStyle name="Обычный 9" xfId="218" xr:uid="{00000000-0005-0000-0000-0000E4010000}"/>
    <cellStyle name="Обычный 9 2" xfId="346" xr:uid="{00000000-0005-0000-0000-0000E5010000}"/>
    <cellStyle name="Обычный 9_1101_1102_1300_1402_1403_1404" xfId="468" xr:uid="{00000000-0005-0000-0000-0000E6010000}"/>
    <cellStyle name="Обычный 90" xfId="51" xr:uid="{00000000-0005-0000-0000-0000E7010000}"/>
    <cellStyle name="Обычный 90 2" xfId="194" xr:uid="{00000000-0005-0000-0000-0000E8010000}"/>
    <cellStyle name="Обычный 90 2 2" xfId="325" xr:uid="{00000000-0005-0000-0000-0000E9010000}"/>
    <cellStyle name="Обычный 90 2_1101_1102_1300_1402_1403_1404" xfId="469" xr:uid="{00000000-0005-0000-0000-0000EA010000}"/>
    <cellStyle name="Обычный 90 3" xfId="280" xr:uid="{00000000-0005-0000-0000-0000EB010000}"/>
    <cellStyle name="Обычный 90_1101_1102_1300_1402_1403_1404" xfId="151" xr:uid="{00000000-0005-0000-0000-0000EC010000}"/>
    <cellStyle name="Обычный 92" xfId="52" xr:uid="{00000000-0005-0000-0000-0000ED010000}"/>
    <cellStyle name="Обычный 92 2" xfId="195" xr:uid="{00000000-0005-0000-0000-0000EE010000}"/>
    <cellStyle name="Обычный 92 2 2" xfId="326" xr:uid="{00000000-0005-0000-0000-0000EF010000}"/>
    <cellStyle name="Обычный 92 2_1101_1102_1300_1402_1403_1404" xfId="470" xr:uid="{00000000-0005-0000-0000-0000F0010000}"/>
    <cellStyle name="Обычный 92 3" xfId="281" xr:uid="{00000000-0005-0000-0000-0000F1010000}"/>
    <cellStyle name="Обычный 92_1101_1102_1300_1402_1403_1404" xfId="152" xr:uid="{00000000-0005-0000-0000-0000F2010000}"/>
    <cellStyle name="Обычный 93" xfId="53" xr:uid="{00000000-0005-0000-0000-0000F3010000}"/>
    <cellStyle name="Обычный 93 2" xfId="196" xr:uid="{00000000-0005-0000-0000-0000F4010000}"/>
    <cellStyle name="Обычный 93 2 2" xfId="327" xr:uid="{00000000-0005-0000-0000-0000F5010000}"/>
    <cellStyle name="Обычный 93 2_1101_1102_1300_1402_1403_1404" xfId="471" xr:uid="{00000000-0005-0000-0000-0000F6010000}"/>
    <cellStyle name="Обычный 93 3" xfId="282" xr:uid="{00000000-0005-0000-0000-0000F7010000}"/>
    <cellStyle name="Обычный 93_1101_1102_1300_1402_1403_1404" xfId="153" xr:uid="{00000000-0005-0000-0000-0000F8010000}"/>
    <cellStyle name="Обычный 94" xfId="54" xr:uid="{00000000-0005-0000-0000-0000F9010000}"/>
    <cellStyle name="Обычный 94 2" xfId="197" xr:uid="{00000000-0005-0000-0000-0000FA010000}"/>
    <cellStyle name="Обычный 94 2 2" xfId="328" xr:uid="{00000000-0005-0000-0000-0000FB010000}"/>
    <cellStyle name="Обычный 94 2_1101_1102_1300_1402_1403_1404" xfId="472" xr:uid="{00000000-0005-0000-0000-0000FC010000}"/>
    <cellStyle name="Обычный 94 3" xfId="283" xr:uid="{00000000-0005-0000-0000-0000FD010000}"/>
    <cellStyle name="Обычный 94_1101_1102_1300_1402_1403_1404" xfId="154" xr:uid="{00000000-0005-0000-0000-0000FE010000}"/>
    <cellStyle name="Обычный 95" xfId="55" xr:uid="{00000000-0005-0000-0000-0000FF010000}"/>
    <cellStyle name="Обычный 95 2" xfId="198" xr:uid="{00000000-0005-0000-0000-000000020000}"/>
    <cellStyle name="Обычный 95 2 2" xfId="329" xr:uid="{00000000-0005-0000-0000-000001020000}"/>
    <cellStyle name="Обычный 95 2_1101_1102_1300_1402_1403_1404" xfId="473" xr:uid="{00000000-0005-0000-0000-000002020000}"/>
    <cellStyle name="Обычный 95 3" xfId="284" xr:uid="{00000000-0005-0000-0000-000003020000}"/>
    <cellStyle name="Обычный 95_1101_1102_1300_1402_1403_1404" xfId="155" xr:uid="{00000000-0005-0000-0000-000004020000}"/>
    <cellStyle name="Обычный 96" xfId="56" xr:uid="{00000000-0005-0000-0000-000005020000}"/>
    <cellStyle name="Обычный 96 2" xfId="199" xr:uid="{00000000-0005-0000-0000-000006020000}"/>
    <cellStyle name="Обычный 96 2 2" xfId="330" xr:uid="{00000000-0005-0000-0000-000007020000}"/>
    <cellStyle name="Обычный 96 2_1101_1102_1300_1402_1403_1404" xfId="474" xr:uid="{00000000-0005-0000-0000-000008020000}"/>
    <cellStyle name="Обычный 96 3" xfId="285" xr:uid="{00000000-0005-0000-0000-000009020000}"/>
    <cellStyle name="Обычный 96_1101_1102_1300_1402_1403_1404" xfId="156" xr:uid="{00000000-0005-0000-0000-00000A020000}"/>
    <cellStyle name="Підсумок" xfId="105" xr:uid="{00000000-0005-0000-0000-00000B020000}"/>
    <cellStyle name="Поганий" xfId="106" xr:uid="{00000000-0005-0000-0000-00000C020000}"/>
    <cellStyle name="Примечание 2" xfId="36" xr:uid="{00000000-0005-0000-0000-00000D020000}"/>
    <cellStyle name="Примітка" xfId="107" xr:uid="{00000000-0005-0000-0000-00000E020000}"/>
    <cellStyle name="Примітка 2" xfId="381" xr:uid="{00000000-0005-0000-0000-00000F020000}"/>
    <cellStyle name="Примітка 3" xfId="382" xr:uid="{00000000-0005-0000-0000-000010020000}"/>
    <cellStyle name="Примітка 4" xfId="510" xr:uid="{00000000-0005-0000-0000-000011020000}"/>
    <cellStyle name="Примітка 5" xfId="511" xr:uid="{00000000-0005-0000-0000-000012020000}"/>
    <cellStyle name="Примітка 6" xfId="512" xr:uid="{00000000-0005-0000-0000-000013020000}"/>
    <cellStyle name="Результат" xfId="108" xr:uid="{00000000-0005-0000-0000-000014020000}"/>
    <cellStyle name="Середній" xfId="109" xr:uid="{00000000-0005-0000-0000-000015020000}"/>
    <cellStyle name="Стиль 1" xfId="37" xr:uid="{00000000-0005-0000-0000-000016020000}"/>
    <cellStyle name="Текст попередження" xfId="110" xr:uid="{00000000-0005-0000-0000-000017020000}"/>
    <cellStyle name="Текст пояснення" xfId="111" xr:uid="{00000000-0005-0000-0000-000018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S130"/>
  <sheetViews>
    <sheetView view="pageBreakPreview" zoomScale="75" zoomScaleNormal="75" zoomScaleSheetLayoutView="75" workbookViewId="0">
      <selection activeCell="J67" sqref="J67:K67"/>
    </sheetView>
  </sheetViews>
  <sheetFormatPr defaultColWidth="9.1796875" defaultRowHeight="13" x14ac:dyDescent="0.25"/>
  <cols>
    <col min="1" max="1" width="40.1796875" style="16" customWidth="1"/>
    <col min="2" max="2" width="14.453125" style="16" customWidth="1"/>
    <col min="3" max="3" width="15" style="66" customWidth="1"/>
    <col min="4" max="4" width="17" style="66" customWidth="1"/>
    <col min="5" max="5" width="16.7265625" style="16" customWidth="1"/>
    <col min="6" max="6" width="14.81640625" style="16" customWidth="1"/>
    <col min="7" max="7" width="11.1796875" style="16" customWidth="1"/>
    <col min="8" max="8" width="13.26953125" style="16" customWidth="1"/>
    <col min="9" max="9" width="7.81640625" style="16" customWidth="1"/>
    <col min="10" max="10" width="12.1796875" style="16" customWidth="1"/>
    <col min="11" max="11" width="7.81640625" style="16" customWidth="1"/>
    <col min="12" max="12" width="9.453125" style="16" bestFit="1" customWidth="1"/>
    <col min="13" max="13" width="11.1796875" style="16" customWidth="1"/>
    <col min="14" max="16384" width="9.1796875" style="16"/>
  </cols>
  <sheetData>
    <row r="1" spans="1:19" ht="21.65" customHeight="1" x14ac:dyDescent="0.25">
      <c r="A1" s="112" t="s">
        <v>40</v>
      </c>
      <c r="B1" s="112"/>
      <c r="C1" s="112"/>
      <c r="D1" s="112"/>
      <c r="E1" s="112"/>
      <c r="F1" s="112"/>
      <c r="G1" s="112"/>
      <c r="H1" s="112"/>
      <c r="I1" s="112"/>
      <c r="J1" s="112"/>
      <c r="K1" s="112"/>
    </row>
    <row r="2" spans="1:19" ht="17.5" customHeight="1" x14ac:dyDescent="0.25">
      <c r="A2" s="113" t="s">
        <v>131</v>
      </c>
      <c r="B2" s="113"/>
      <c r="C2" s="113"/>
      <c r="D2" s="113"/>
      <c r="E2" s="113"/>
      <c r="F2" s="113"/>
      <c r="G2" s="113"/>
      <c r="H2" s="113"/>
      <c r="I2" s="113"/>
      <c r="J2" s="113"/>
      <c r="K2" s="113"/>
    </row>
    <row r="3" spans="1:19" ht="22.15" customHeight="1" x14ac:dyDescent="0.25">
      <c r="A3" s="114" t="s">
        <v>48</v>
      </c>
      <c r="B3" s="114"/>
      <c r="C3" s="114"/>
      <c r="D3" s="114"/>
      <c r="E3" s="114"/>
      <c r="F3" s="114"/>
      <c r="G3" s="114"/>
      <c r="H3" s="114"/>
      <c r="I3" s="114"/>
      <c r="J3" s="114"/>
      <c r="K3" s="114"/>
    </row>
    <row r="4" spans="1:19" ht="19.5" customHeight="1" x14ac:dyDescent="0.25">
      <c r="A4" s="115"/>
      <c r="B4" s="115"/>
      <c r="C4" s="115"/>
      <c r="D4" s="115"/>
      <c r="E4" s="115"/>
      <c r="F4" s="115"/>
      <c r="G4" s="115"/>
      <c r="H4" s="115"/>
      <c r="I4" s="115"/>
      <c r="J4" s="115"/>
      <c r="K4" s="115"/>
    </row>
    <row r="5" spans="1:19" ht="28.5" customHeight="1" x14ac:dyDescent="0.25">
      <c r="A5" s="33"/>
      <c r="B5" s="34"/>
      <c r="C5" s="67"/>
      <c r="D5" s="68"/>
      <c r="E5" s="73"/>
      <c r="F5" s="38"/>
      <c r="G5" s="35"/>
      <c r="H5" s="35"/>
      <c r="I5" s="35"/>
      <c r="J5" s="35"/>
      <c r="K5" s="36" t="s">
        <v>53</v>
      </c>
    </row>
    <row r="6" spans="1:19" ht="54" customHeight="1" x14ac:dyDescent="0.25">
      <c r="A6" s="116" t="s">
        <v>117</v>
      </c>
      <c r="B6" s="119" t="s">
        <v>136</v>
      </c>
      <c r="C6" s="119" t="s">
        <v>137</v>
      </c>
      <c r="D6" s="122" t="s">
        <v>35</v>
      </c>
      <c r="E6" s="123"/>
      <c r="F6" s="122" t="s">
        <v>36</v>
      </c>
      <c r="G6" s="123"/>
      <c r="H6" s="123"/>
      <c r="I6" s="123"/>
      <c r="J6" s="123"/>
      <c r="K6" s="124"/>
    </row>
    <row r="7" spans="1:19" ht="83.9" customHeight="1" x14ac:dyDescent="0.25">
      <c r="A7" s="117"/>
      <c r="B7" s="120"/>
      <c r="C7" s="120"/>
      <c r="D7" s="127" t="s">
        <v>157</v>
      </c>
      <c r="E7" s="127" t="s">
        <v>158</v>
      </c>
      <c r="F7" s="129" t="s">
        <v>134</v>
      </c>
      <c r="G7" s="130"/>
      <c r="H7" s="125" t="s">
        <v>135</v>
      </c>
      <c r="I7" s="126"/>
      <c r="J7" s="122" t="s">
        <v>161</v>
      </c>
      <c r="K7" s="124"/>
    </row>
    <row r="8" spans="1:19" ht="15.75" customHeight="1" x14ac:dyDescent="0.35">
      <c r="A8" s="118"/>
      <c r="B8" s="121"/>
      <c r="C8" s="121"/>
      <c r="D8" s="128"/>
      <c r="E8" s="128"/>
      <c r="F8" s="13" t="s">
        <v>37</v>
      </c>
      <c r="G8" s="14" t="s">
        <v>38</v>
      </c>
      <c r="H8" s="13" t="s">
        <v>37</v>
      </c>
      <c r="I8" s="14" t="s">
        <v>38</v>
      </c>
      <c r="J8" s="13" t="s">
        <v>37</v>
      </c>
      <c r="K8" s="14" t="s">
        <v>38</v>
      </c>
    </row>
    <row r="9" spans="1:19" ht="19.399999999999999" customHeight="1" x14ac:dyDescent="0.25">
      <c r="A9" s="21" t="s">
        <v>39</v>
      </c>
      <c r="B9" s="57">
        <v>800000</v>
      </c>
      <c r="C9" s="57">
        <v>967368.56499999994</v>
      </c>
      <c r="D9" s="53">
        <v>1010056.0456299999</v>
      </c>
      <c r="E9" s="53">
        <v>850640.60275000008</v>
      </c>
      <c r="F9" s="42">
        <f>D9-B9</f>
        <v>210056.04562999995</v>
      </c>
      <c r="G9" s="6">
        <f>IF(B9=0,0,D9/B9*100)</f>
        <v>126.25700570375</v>
      </c>
      <c r="H9" s="42">
        <f>D9-C9</f>
        <v>42687.480630000005</v>
      </c>
      <c r="I9" s="6">
        <f>IF(C9=0,0,D9/C9*100)</f>
        <v>104.41274217236945</v>
      </c>
      <c r="J9" s="42">
        <f>D9-E9</f>
        <v>159415.44287999987</v>
      </c>
      <c r="K9" s="6">
        <f>IF(E9=0,0,D9/E9*100)</f>
        <v>118.74063410147981</v>
      </c>
      <c r="L9" s="30"/>
      <c r="M9" s="32"/>
      <c r="N9" s="30"/>
      <c r="O9" s="30"/>
      <c r="P9" s="32"/>
      <c r="Q9" s="32"/>
      <c r="R9" s="32"/>
      <c r="S9" s="32"/>
    </row>
    <row r="10" spans="1:19" ht="19.5" customHeight="1" x14ac:dyDescent="0.25">
      <c r="A10" s="59" t="s">
        <v>55</v>
      </c>
      <c r="B10" s="57">
        <v>50</v>
      </c>
      <c r="C10" s="57">
        <v>50</v>
      </c>
      <c r="D10" s="53">
        <v>89.689030000000002</v>
      </c>
      <c r="E10" s="53">
        <v>58.68038</v>
      </c>
      <c r="F10" s="42">
        <f t="shared" ref="F10:F12" si="0">D10-B10</f>
        <v>39.689030000000002</v>
      </c>
      <c r="G10" s="6">
        <f t="shared" ref="G10:G67" si="1">IF(B10=0,0,D10/B10*100)</f>
        <v>179.37806</v>
      </c>
      <c r="H10" s="42">
        <f t="shared" ref="H10:H67" si="2">D10-C10</f>
        <v>39.689030000000002</v>
      </c>
      <c r="I10" s="6">
        <f t="shared" ref="I10:I67" si="3">IF(C10=0,0,D10/C10*100)</f>
        <v>179.37806</v>
      </c>
      <c r="J10" s="42">
        <f t="shared" ref="J10:J67" si="4">D10-E10</f>
        <v>31.008650000000003</v>
      </c>
      <c r="K10" s="6">
        <f t="shared" ref="K10:K67" si="5">IF(E10=0,0,D10/E10*100)</f>
        <v>152.84330128741499</v>
      </c>
      <c r="L10" s="30"/>
      <c r="M10" s="32"/>
      <c r="N10" s="30"/>
      <c r="O10" s="30"/>
      <c r="P10" s="32"/>
      <c r="Q10" s="32"/>
      <c r="R10" s="32"/>
      <c r="S10" s="32"/>
    </row>
    <row r="11" spans="1:19" ht="17.149999999999999" customHeight="1" x14ac:dyDescent="0.25">
      <c r="A11" s="59" t="s">
        <v>56</v>
      </c>
      <c r="B11" s="57">
        <v>2</v>
      </c>
      <c r="C11" s="57">
        <v>8.01</v>
      </c>
      <c r="D11" s="53">
        <v>8.01</v>
      </c>
      <c r="E11" s="53">
        <v>68.122399999999999</v>
      </c>
      <c r="F11" s="42">
        <f t="shared" si="0"/>
        <v>6.01</v>
      </c>
      <c r="G11" s="6">
        <f t="shared" si="1"/>
        <v>400.5</v>
      </c>
      <c r="H11" s="42">
        <f t="shared" si="2"/>
        <v>0</v>
      </c>
      <c r="I11" s="6">
        <f t="shared" si="3"/>
        <v>100</v>
      </c>
      <c r="J11" s="42">
        <f t="shared" si="4"/>
        <v>-60.112400000000001</v>
      </c>
      <c r="K11" s="6">
        <f t="shared" si="5"/>
        <v>11.758246920249434</v>
      </c>
      <c r="L11" s="30"/>
      <c r="M11" s="32"/>
      <c r="N11" s="30"/>
      <c r="O11" s="30"/>
      <c r="P11" s="32"/>
      <c r="Q11" s="32"/>
      <c r="R11" s="32"/>
      <c r="S11" s="32"/>
    </row>
    <row r="12" spans="1:19" ht="18" customHeight="1" x14ac:dyDescent="0.25">
      <c r="A12" s="59" t="s">
        <v>57</v>
      </c>
      <c r="B12" s="57">
        <v>15</v>
      </c>
      <c r="C12" s="57">
        <v>15</v>
      </c>
      <c r="D12" s="53">
        <v>20.826000000000001</v>
      </c>
      <c r="E12" s="53">
        <v>25.758570000000002</v>
      </c>
      <c r="F12" s="42">
        <f t="shared" si="0"/>
        <v>5.8260000000000005</v>
      </c>
      <c r="G12" s="6">
        <f t="shared" si="1"/>
        <v>138.84</v>
      </c>
      <c r="H12" s="42">
        <f t="shared" si="2"/>
        <v>5.8260000000000005</v>
      </c>
      <c r="I12" s="6">
        <f t="shared" si="3"/>
        <v>138.84</v>
      </c>
      <c r="J12" s="42">
        <f t="shared" si="4"/>
        <v>-4.9325700000000019</v>
      </c>
      <c r="K12" s="6">
        <f t="shared" si="5"/>
        <v>80.850761513546743</v>
      </c>
      <c r="L12" s="30"/>
      <c r="M12" s="32"/>
      <c r="N12" s="30"/>
      <c r="O12" s="30"/>
      <c r="P12" s="32"/>
      <c r="Q12" s="32"/>
      <c r="R12" s="32"/>
      <c r="S12" s="32"/>
    </row>
    <row r="13" spans="1:19" ht="15.65" customHeight="1" x14ac:dyDescent="0.25">
      <c r="A13" s="58" t="s">
        <v>111</v>
      </c>
      <c r="B13" s="108">
        <f>SUM(B10:B12)</f>
        <v>67</v>
      </c>
      <c r="C13" s="108">
        <f>SUM(C10:C12)</f>
        <v>73.009999999999991</v>
      </c>
      <c r="D13" s="108">
        <f t="shared" ref="D13:E13" si="6">SUM(D10:D12)</f>
        <v>118.52503000000002</v>
      </c>
      <c r="E13" s="108">
        <f t="shared" si="6"/>
        <v>152.56135</v>
      </c>
      <c r="F13" s="48">
        <f>D13-B13</f>
        <v>51.525030000000015</v>
      </c>
      <c r="G13" s="48">
        <f t="shared" si="1"/>
        <v>176.90302985074629</v>
      </c>
      <c r="H13" s="46">
        <f t="shared" si="2"/>
        <v>45.515030000000024</v>
      </c>
      <c r="I13" s="109">
        <f t="shared" si="3"/>
        <v>162.34081632653067</v>
      </c>
      <c r="J13" s="46">
        <f t="shared" si="4"/>
        <v>-34.036319999999989</v>
      </c>
      <c r="K13" s="109">
        <f t="shared" si="5"/>
        <v>77.69007681172198</v>
      </c>
      <c r="L13" s="30"/>
      <c r="M13" s="32"/>
      <c r="N13" s="30"/>
      <c r="O13" s="30"/>
      <c r="P13" s="32"/>
      <c r="Q13" s="32"/>
      <c r="R13" s="32"/>
      <c r="S13" s="32"/>
    </row>
    <row r="14" spans="1:19" ht="17.5" customHeight="1" x14ac:dyDescent="0.25">
      <c r="A14" s="59" t="s">
        <v>58</v>
      </c>
      <c r="B14" s="57">
        <v>13500</v>
      </c>
      <c r="C14" s="57">
        <v>15060</v>
      </c>
      <c r="D14" s="53">
        <v>17537.711469999995</v>
      </c>
      <c r="E14" s="53">
        <v>14886.604429999999</v>
      </c>
      <c r="F14" s="42">
        <f t="shared" ref="F14:F67" si="7">D14-B14</f>
        <v>4037.7114699999947</v>
      </c>
      <c r="G14" s="6">
        <f t="shared" si="1"/>
        <v>129.90897385185181</v>
      </c>
      <c r="H14" s="42">
        <f t="shared" si="2"/>
        <v>2477.7114699999947</v>
      </c>
      <c r="I14" s="6">
        <f t="shared" si="3"/>
        <v>116.45226739707833</v>
      </c>
      <c r="J14" s="42">
        <f t="shared" si="4"/>
        <v>2651.1070399999953</v>
      </c>
      <c r="K14" s="6">
        <f t="shared" si="5"/>
        <v>117.80867525879437</v>
      </c>
      <c r="L14" s="30"/>
      <c r="M14" s="32"/>
      <c r="N14" s="30"/>
      <c r="O14" s="30"/>
      <c r="P14" s="32"/>
      <c r="Q14" s="32"/>
      <c r="R14" s="32"/>
      <c r="S14" s="32"/>
    </row>
    <row r="15" spans="1:19" ht="15" customHeight="1" x14ac:dyDescent="0.25">
      <c r="A15" s="59" t="s">
        <v>59</v>
      </c>
      <c r="B15" s="57">
        <v>62000</v>
      </c>
      <c r="C15" s="57">
        <v>68159.61</v>
      </c>
      <c r="D15" s="53">
        <v>70087.384260000006</v>
      </c>
      <c r="E15" s="53">
        <v>57422.083089999993</v>
      </c>
      <c r="F15" s="42">
        <f t="shared" si="7"/>
        <v>8087.3842600000062</v>
      </c>
      <c r="G15" s="6">
        <f t="shared" si="1"/>
        <v>113.04416816129033</v>
      </c>
      <c r="H15" s="42">
        <f t="shared" si="2"/>
        <v>1927.7742600000056</v>
      </c>
      <c r="I15" s="6">
        <f t="shared" si="3"/>
        <v>102.82832348952702</v>
      </c>
      <c r="J15" s="42">
        <f t="shared" si="4"/>
        <v>12665.301170000013</v>
      </c>
      <c r="K15" s="6">
        <f t="shared" si="5"/>
        <v>122.05649897818782</v>
      </c>
      <c r="L15" s="30"/>
      <c r="M15" s="32"/>
      <c r="N15" s="30"/>
      <c r="O15" s="30"/>
      <c r="P15" s="32"/>
      <c r="Q15" s="32"/>
      <c r="R15" s="32"/>
      <c r="S15" s="32"/>
    </row>
    <row r="16" spans="1:19" ht="15.75" customHeight="1" x14ac:dyDescent="0.25">
      <c r="A16" s="59" t="s">
        <v>60</v>
      </c>
      <c r="B16" s="57">
        <v>30513.3</v>
      </c>
      <c r="C16" s="57">
        <v>37375.750000000007</v>
      </c>
      <c r="D16" s="53">
        <v>47973.701159999997</v>
      </c>
      <c r="E16" s="53">
        <v>38443.233070000002</v>
      </c>
      <c r="F16" s="42">
        <f t="shared" si="7"/>
        <v>17460.401159999998</v>
      </c>
      <c r="G16" s="6">
        <f t="shared" si="1"/>
        <v>157.22226425853643</v>
      </c>
      <c r="H16" s="42">
        <f t="shared" si="2"/>
        <v>10597.95115999999</v>
      </c>
      <c r="I16" s="6">
        <f t="shared" si="3"/>
        <v>128.35515316749493</v>
      </c>
      <c r="J16" s="42">
        <f t="shared" si="4"/>
        <v>9530.4680899999948</v>
      </c>
      <c r="K16" s="6">
        <f t="shared" si="5"/>
        <v>124.79101607465294</v>
      </c>
      <c r="L16" s="30"/>
      <c r="M16" s="32"/>
      <c r="N16" s="30"/>
      <c r="O16" s="30"/>
      <c r="P16" s="32"/>
      <c r="Q16" s="32"/>
      <c r="R16" s="32"/>
      <c r="S16" s="32"/>
    </row>
    <row r="17" spans="1:19" ht="15.75" customHeight="1" x14ac:dyDescent="0.25">
      <c r="A17" s="59" t="s">
        <v>110</v>
      </c>
      <c r="B17" s="57">
        <v>125532.7</v>
      </c>
      <c r="C17" s="57">
        <v>141898.29800000001</v>
      </c>
      <c r="D17" s="53">
        <v>144604.28015000001</v>
      </c>
      <c r="E17" s="53">
        <v>121480.63483000001</v>
      </c>
      <c r="F17" s="42">
        <f t="shared" si="7"/>
        <v>19071.580150000009</v>
      </c>
      <c r="G17" s="6">
        <f t="shared" si="1"/>
        <v>115.19251967813963</v>
      </c>
      <c r="H17" s="42">
        <f t="shared" si="2"/>
        <v>2705.9821499999962</v>
      </c>
      <c r="I17" s="6">
        <f t="shared" si="3"/>
        <v>101.90698703799816</v>
      </c>
      <c r="J17" s="42">
        <f t="shared" si="4"/>
        <v>23123.645319999996</v>
      </c>
      <c r="K17" s="6">
        <f t="shared" si="5"/>
        <v>119.03484069897989</v>
      </c>
      <c r="L17" s="30"/>
      <c r="M17" s="32"/>
      <c r="N17" s="30"/>
      <c r="O17" s="30"/>
      <c r="P17" s="32"/>
      <c r="Q17" s="32"/>
      <c r="R17" s="32"/>
      <c r="S17" s="32"/>
    </row>
    <row r="18" spans="1:19" ht="15.65" customHeight="1" x14ac:dyDescent="0.25">
      <c r="A18" s="59" t="s">
        <v>61</v>
      </c>
      <c r="B18" s="57">
        <v>41911.399999999994</v>
      </c>
      <c r="C18" s="57">
        <v>45745.690999999999</v>
      </c>
      <c r="D18" s="53">
        <v>50485.156950000004</v>
      </c>
      <c r="E18" s="53">
        <v>44560.19129000001</v>
      </c>
      <c r="F18" s="42">
        <f t="shared" si="7"/>
        <v>8573.75695000001</v>
      </c>
      <c r="G18" s="6">
        <f t="shared" si="1"/>
        <v>120.45686125970502</v>
      </c>
      <c r="H18" s="42">
        <f t="shared" si="2"/>
        <v>4739.4659500000053</v>
      </c>
      <c r="I18" s="6">
        <f t="shared" si="3"/>
        <v>110.36046422383259</v>
      </c>
      <c r="J18" s="42">
        <f t="shared" si="4"/>
        <v>5924.9656599999944</v>
      </c>
      <c r="K18" s="6">
        <f t="shared" si="5"/>
        <v>113.29654449066436</v>
      </c>
      <c r="L18" s="30"/>
      <c r="M18" s="32"/>
      <c r="N18" s="30"/>
      <c r="O18" s="30"/>
      <c r="P18" s="32"/>
      <c r="Q18" s="32"/>
      <c r="R18" s="32"/>
      <c r="S18" s="32"/>
    </row>
    <row r="19" spans="1:19" ht="16.5" customHeight="1" x14ac:dyDescent="0.25">
      <c r="A19" s="59" t="s">
        <v>62</v>
      </c>
      <c r="B19" s="57">
        <v>46000</v>
      </c>
      <c r="C19" s="57">
        <v>51798</v>
      </c>
      <c r="D19" s="53">
        <v>47896.206789999997</v>
      </c>
      <c r="E19" s="53">
        <v>44538.746910000002</v>
      </c>
      <c r="F19" s="42">
        <f t="shared" si="7"/>
        <v>1896.2067899999965</v>
      </c>
      <c r="G19" s="6">
        <f t="shared" si="1"/>
        <v>104.12218867391303</v>
      </c>
      <c r="H19" s="42">
        <f t="shared" si="2"/>
        <v>-3901.7932100000035</v>
      </c>
      <c r="I19" s="6">
        <f t="shared" si="3"/>
        <v>92.467289837445449</v>
      </c>
      <c r="J19" s="42">
        <f t="shared" si="4"/>
        <v>3357.4598799999949</v>
      </c>
      <c r="K19" s="6">
        <f t="shared" si="5"/>
        <v>107.53828994512229</v>
      </c>
      <c r="L19" s="30"/>
      <c r="M19" s="32"/>
      <c r="N19" s="30"/>
      <c r="O19" s="30"/>
      <c r="P19" s="32"/>
      <c r="Q19" s="32"/>
      <c r="R19" s="32"/>
      <c r="S19" s="32"/>
    </row>
    <row r="20" spans="1:19" ht="15.5" x14ac:dyDescent="0.25">
      <c r="A20" s="59" t="s">
        <v>63</v>
      </c>
      <c r="B20" s="57">
        <v>43642.9</v>
      </c>
      <c r="C20" s="57">
        <v>49502.9</v>
      </c>
      <c r="D20" s="53">
        <v>55924.825060000003</v>
      </c>
      <c r="E20" s="53">
        <v>45898.90036</v>
      </c>
      <c r="F20" s="42">
        <f t="shared" si="7"/>
        <v>12281.925060000001</v>
      </c>
      <c r="G20" s="6">
        <f t="shared" si="1"/>
        <v>128.14186284596121</v>
      </c>
      <c r="H20" s="42">
        <f t="shared" si="2"/>
        <v>6421.9250600000014</v>
      </c>
      <c r="I20" s="6">
        <f t="shared" si="3"/>
        <v>112.97282595565107</v>
      </c>
      <c r="J20" s="42">
        <f t="shared" si="4"/>
        <v>10025.924700000003</v>
      </c>
      <c r="K20" s="6">
        <f t="shared" si="5"/>
        <v>121.84349651378011</v>
      </c>
      <c r="L20" s="30"/>
      <c r="M20" s="32"/>
      <c r="N20" s="30"/>
      <c r="O20" s="30"/>
      <c r="P20" s="32"/>
      <c r="Q20" s="32"/>
      <c r="R20" s="32"/>
      <c r="S20" s="32"/>
    </row>
    <row r="21" spans="1:19" ht="15.5" x14ac:dyDescent="0.25">
      <c r="A21" s="59" t="s">
        <v>64</v>
      </c>
      <c r="B21" s="57">
        <v>12008.6</v>
      </c>
      <c r="C21" s="57">
        <v>13375.6</v>
      </c>
      <c r="D21" s="53">
        <v>17757.240290000002</v>
      </c>
      <c r="E21" s="53">
        <v>13536.187029999999</v>
      </c>
      <c r="F21" s="42">
        <f t="shared" si="7"/>
        <v>5748.6402900000012</v>
      </c>
      <c r="G21" s="6">
        <f t="shared" si="1"/>
        <v>147.87102817980448</v>
      </c>
      <c r="H21" s="42">
        <f t="shared" si="2"/>
        <v>4381.6402900000012</v>
      </c>
      <c r="I21" s="6">
        <f t="shared" si="3"/>
        <v>132.75845786357249</v>
      </c>
      <c r="J21" s="42">
        <f t="shared" si="4"/>
        <v>4221.0532600000024</v>
      </c>
      <c r="K21" s="6">
        <f t="shared" si="5"/>
        <v>131.18347323840135</v>
      </c>
      <c r="L21" s="30"/>
      <c r="M21" s="32"/>
      <c r="N21" s="30"/>
      <c r="O21" s="30"/>
      <c r="P21" s="32"/>
      <c r="Q21" s="32"/>
      <c r="R21" s="32"/>
      <c r="S21" s="32"/>
    </row>
    <row r="22" spans="1:19" ht="15.5" x14ac:dyDescent="0.25">
      <c r="A22" s="59" t="s">
        <v>118</v>
      </c>
      <c r="B22" s="57">
        <v>186000</v>
      </c>
      <c r="C22" s="57">
        <v>229203.3</v>
      </c>
      <c r="D22" s="53">
        <v>253189.86784999998</v>
      </c>
      <c r="E22" s="53">
        <v>198113.72981999998</v>
      </c>
      <c r="F22" s="42">
        <f t="shared" si="7"/>
        <v>67189.867849999981</v>
      </c>
      <c r="G22" s="6">
        <f t="shared" si="1"/>
        <v>136.1235848655914</v>
      </c>
      <c r="H22" s="42">
        <f t="shared" si="2"/>
        <v>23986.567849999992</v>
      </c>
      <c r="I22" s="6">
        <f t="shared" si="3"/>
        <v>110.46519306222903</v>
      </c>
      <c r="J22" s="42">
        <f t="shared" si="4"/>
        <v>55076.138030000002</v>
      </c>
      <c r="K22" s="6">
        <f t="shared" si="5"/>
        <v>127.80026305094579</v>
      </c>
      <c r="L22" s="30"/>
      <c r="M22" s="32"/>
      <c r="N22" s="30"/>
      <c r="O22" s="30"/>
      <c r="P22" s="32"/>
      <c r="Q22" s="32"/>
      <c r="R22" s="32"/>
      <c r="S22" s="32"/>
    </row>
    <row r="23" spans="1:19" ht="15.5" x14ac:dyDescent="0.25">
      <c r="A23" s="59" t="s">
        <v>65</v>
      </c>
      <c r="B23" s="57">
        <v>17860</v>
      </c>
      <c r="C23" s="57">
        <v>19363.2</v>
      </c>
      <c r="D23" s="53">
        <v>21701.808580000001</v>
      </c>
      <c r="E23" s="53">
        <v>17640.532879999999</v>
      </c>
      <c r="F23" s="42">
        <f t="shared" si="7"/>
        <v>3841.8085800000008</v>
      </c>
      <c r="G23" s="6">
        <f t="shared" si="1"/>
        <v>121.51068633818589</v>
      </c>
      <c r="H23" s="42">
        <f t="shared" si="2"/>
        <v>2338.6085800000001</v>
      </c>
      <c r="I23" s="6">
        <f t="shared" si="3"/>
        <v>112.07759347628492</v>
      </c>
      <c r="J23" s="42">
        <f t="shared" si="4"/>
        <v>4061.275700000002</v>
      </c>
      <c r="K23" s="6">
        <f t="shared" si="5"/>
        <v>123.02240940014053</v>
      </c>
      <c r="L23" s="30"/>
      <c r="M23" s="32"/>
      <c r="N23" s="30"/>
      <c r="O23" s="30"/>
      <c r="P23" s="32"/>
      <c r="Q23" s="32"/>
      <c r="R23" s="32"/>
      <c r="S23" s="32"/>
    </row>
    <row r="24" spans="1:19" ht="15.5" x14ac:dyDescent="0.25">
      <c r="A24" s="59" t="s">
        <v>66</v>
      </c>
      <c r="B24" s="57">
        <v>45586.000000000007</v>
      </c>
      <c r="C24" s="57">
        <v>52475.503000000012</v>
      </c>
      <c r="D24" s="53">
        <v>53239.14547000001</v>
      </c>
      <c r="E24" s="53">
        <v>43088.182480000003</v>
      </c>
      <c r="F24" s="42">
        <f t="shared" si="7"/>
        <v>7653.1454700000031</v>
      </c>
      <c r="G24" s="6">
        <f t="shared" si="1"/>
        <v>116.78836807353134</v>
      </c>
      <c r="H24" s="42">
        <f t="shared" si="2"/>
        <v>763.64246999999887</v>
      </c>
      <c r="I24" s="6">
        <f t="shared" si="3"/>
        <v>101.45523611274388</v>
      </c>
      <c r="J24" s="42">
        <f t="shared" si="4"/>
        <v>10150.962990000007</v>
      </c>
      <c r="K24" s="6">
        <f t="shared" si="5"/>
        <v>123.55857779499453</v>
      </c>
      <c r="L24" s="30"/>
      <c r="M24" s="32"/>
      <c r="N24" s="30"/>
      <c r="O24" s="30"/>
      <c r="P24" s="32"/>
      <c r="Q24" s="32"/>
      <c r="R24" s="32"/>
      <c r="S24" s="32"/>
    </row>
    <row r="25" spans="1:19" ht="15.5" x14ac:dyDescent="0.25">
      <c r="A25" s="59" t="s">
        <v>67</v>
      </c>
      <c r="B25" s="57">
        <v>106649.45600000001</v>
      </c>
      <c r="C25" s="57">
        <v>116541.55600000001</v>
      </c>
      <c r="D25" s="53">
        <v>120023.47292</v>
      </c>
      <c r="E25" s="53">
        <v>108265.53795</v>
      </c>
      <c r="F25" s="42">
        <f t="shared" si="7"/>
        <v>13374.016919999995</v>
      </c>
      <c r="G25" s="6">
        <f t="shared" si="1"/>
        <v>112.54016421799658</v>
      </c>
      <c r="H25" s="42">
        <f t="shared" si="2"/>
        <v>3481.9169199999887</v>
      </c>
      <c r="I25" s="6">
        <f t="shared" si="3"/>
        <v>102.98770416279666</v>
      </c>
      <c r="J25" s="42">
        <f t="shared" si="4"/>
        <v>11757.934970000002</v>
      </c>
      <c r="K25" s="6">
        <f t="shared" si="5"/>
        <v>110.86027483226486</v>
      </c>
      <c r="L25" s="30"/>
      <c r="M25" s="32"/>
      <c r="N25" s="30"/>
      <c r="O25" s="30"/>
      <c r="P25" s="32"/>
      <c r="Q25" s="32"/>
      <c r="R25" s="32"/>
      <c r="S25" s="32"/>
    </row>
    <row r="26" spans="1:19" ht="15.5" x14ac:dyDescent="0.25">
      <c r="A26" s="59" t="s">
        <v>68</v>
      </c>
      <c r="B26" s="57">
        <v>158699</v>
      </c>
      <c r="C26" s="57">
        <v>193635.68999000001</v>
      </c>
      <c r="D26" s="53">
        <v>201630.01320999995</v>
      </c>
      <c r="E26" s="53">
        <v>165977.96861000001</v>
      </c>
      <c r="F26" s="42">
        <f t="shared" si="7"/>
        <v>42931.013209999946</v>
      </c>
      <c r="G26" s="6">
        <f t="shared" si="1"/>
        <v>127.05184860018018</v>
      </c>
      <c r="H26" s="42">
        <f t="shared" si="2"/>
        <v>7994.3232199999329</v>
      </c>
      <c r="I26" s="6">
        <f t="shared" si="3"/>
        <v>104.12853809151237</v>
      </c>
      <c r="J26" s="42">
        <f t="shared" si="4"/>
        <v>35652.044599999936</v>
      </c>
      <c r="K26" s="6">
        <f t="shared" si="5"/>
        <v>121.47998610813937</v>
      </c>
      <c r="L26" s="30"/>
      <c r="M26" s="32"/>
      <c r="N26" s="30"/>
      <c r="O26" s="30"/>
      <c r="P26" s="32"/>
      <c r="Q26" s="32"/>
      <c r="R26" s="32"/>
      <c r="S26" s="32"/>
    </row>
    <row r="27" spans="1:19" ht="15.5" x14ac:dyDescent="0.25">
      <c r="A27" s="59" t="s">
        <v>69</v>
      </c>
      <c r="B27" s="57">
        <v>23042.9</v>
      </c>
      <c r="C27" s="57">
        <v>26446.346999999998</v>
      </c>
      <c r="D27" s="53">
        <v>27424.632890000001</v>
      </c>
      <c r="E27" s="53">
        <v>23550.81666</v>
      </c>
      <c r="F27" s="42">
        <f t="shared" si="7"/>
        <v>4381.7328899999993</v>
      </c>
      <c r="G27" s="6">
        <f t="shared" si="1"/>
        <v>119.01554444102086</v>
      </c>
      <c r="H27" s="42">
        <f t="shared" si="2"/>
        <v>978.28589000000284</v>
      </c>
      <c r="I27" s="6">
        <f t="shared" si="3"/>
        <v>103.69913428875452</v>
      </c>
      <c r="J27" s="42">
        <f t="shared" si="4"/>
        <v>3873.8162300000004</v>
      </c>
      <c r="K27" s="6">
        <f t="shared" si="5"/>
        <v>116.44875541228896</v>
      </c>
      <c r="L27" s="30"/>
      <c r="M27" s="32"/>
      <c r="N27" s="30"/>
      <c r="O27" s="30"/>
      <c r="P27" s="32"/>
      <c r="Q27" s="32"/>
      <c r="R27" s="32"/>
      <c r="S27" s="32"/>
    </row>
    <row r="28" spans="1:19" ht="15.5" x14ac:dyDescent="0.25">
      <c r="A28" s="59" t="s">
        <v>70</v>
      </c>
      <c r="B28" s="57">
        <v>39943.199999999997</v>
      </c>
      <c r="C28" s="57">
        <v>48796.06</v>
      </c>
      <c r="D28" s="53">
        <v>52350.768580000004</v>
      </c>
      <c r="E28" s="53">
        <v>41314.634909999993</v>
      </c>
      <c r="F28" s="42">
        <f t="shared" si="7"/>
        <v>12407.568580000006</v>
      </c>
      <c r="G28" s="6">
        <f t="shared" si="1"/>
        <v>131.06303095395464</v>
      </c>
      <c r="H28" s="42">
        <f t="shared" si="2"/>
        <v>3554.7085800000059</v>
      </c>
      <c r="I28" s="6">
        <f t="shared" si="3"/>
        <v>107.28482705365967</v>
      </c>
      <c r="J28" s="42">
        <f t="shared" si="4"/>
        <v>11036.13367000001</v>
      </c>
      <c r="K28" s="6">
        <f t="shared" si="5"/>
        <v>126.71240758641866</v>
      </c>
      <c r="L28" s="30"/>
      <c r="M28" s="32"/>
      <c r="N28" s="30"/>
      <c r="O28" s="30"/>
      <c r="P28" s="32"/>
      <c r="Q28" s="32"/>
      <c r="R28" s="32"/>
      <c r="S28" s="32"/>
    </row>
    <row r="29" spans="1:19" ht="15.5" x14ac:dyDescent="0.25">
      <c r="A29" s="59" t="s">
        <v>71</v>
      </c>
      <c r="B29" s="57">
        <v>31000</v>
      </c>
      <c r="C29" s="57">
        <v>31970.000000000004</v>
      </c>
      <c r="D29" s="53">
        <v>32823.403530000003</v>
      </c>
      <c r="E29" s="53">
        <v>28968.718260000001</v>
      </c>
      <c r="F29" s="42">
        <f t="shared" si="7"/>
        <v>1823.4035300000032</v>
      </c>
      <c r="G29" s="6">
        <f t="shared" si="1"/>
        <v>105.88194687096775</v>
      </c>
      <c r="H29" s="42">
        <f t="shared" si="2"/>
        <v>853.40352999999959</v>
      </c>
      <c r="I29" s="6">
        <f t="shared" si="3"/>
        <v>102.6693885830466</v>
      </c>
      <c r="J29" s="42">
        <f t="shared" si="4"/>
        <v>3854.6852700000018</v>
      </c>
      <c r="K29" s="6">
        <f t="shared" si="5"/>
        <v>113.30637149839851</v>
      </c>
      <c r="L29" s="30"/>
      <c r="M29" s="32"/>
      <c r="N29" s="30"/>
      <c r="O29" s="30"/>
      <c r="P29" s="32"/>
      <c r="Q29" s="32"/>
      <c r="R29" s="32"/>
      <c r="S29" s="32"/>
    </row>
    <row r="30" spans="1:19" ht="15.5" x14ac:dyDescent="0.25">
      <c r="A30" s="59" t="s">
        <v>72</v>
      </c>
      <c r="B30" s="57">
        <v>12285</v>
      </c>
      <c r="C30" s="57">
        <v>13287.50015</v>
      </c>
      <c r="D30" s="53">
        <v>16105.73012</v>
      </c>
      <c r="E30" s="53">
        <v>12920.181719999997</v>
      </c>
      <c r="F30" s="42">
        <f t="shared" si="7"/>
        <v>3820.7301200000002</v>
      </c>
      <c r="G30" s="6">
        <f t="shared" si="1"/>
        <v>131.10077427757426</v>
      </c>
      <c r="H30" s="42">
        <f t="shared" si="2"/>
        <v>2818.2299700000003</v>
      </c>
      <c r="I30" s="6">
        <f t="shared" si="3"/>
        <v>121.20963264862128</v>
      </c>
      <c r="J30" s="42">
        <f t="shared" si="4"/>
        <v>3185.5484000000033</v>
      </c>
      <c r="K30" s="6">
        <f t="shared" si="5"/>
        <v>124.65560058701716</v>
      </c>
      <c r="L30" s="30"/>
      <c r="M30" s="32"/>
      <c r="N30" s="30"/>
      <c r="O30" s="30"/>
      <c r="P30" s="32"/>
      <c r="Q30" s="32"/>
      <c r="R30" s="32"/>
      <c r="S30" s="32"/>
    </row>
    <row r="31" spans="1:19" ht="15.5" x14ac:dyDescent="0.25">
      <c r="A31" s="59" t="s">
        <v>73</v>
      </c>
      <c r="B31" s="57">
        <v>19000</v>
      </c>
      <c r="C31" s="57">
        <v>22250</v>
      </c>
      <c r="D31" s="53">
        <v>21886.249270000004</v>
      </c>
      <c r="E31" s="53">
        <v>18918.909299999999</v>
      </c>
      <c r="F31" s="42">
        <f t="shared" si="7"/>
        <v>2886.2492700000039</v>
      </c>
      <c r="G31" s="6">
        <f t="shared" si="1"/>
        <v>115.19078563157896</v>
      </c>
      <c r="H31" s="42">
        <f t="shared" si="2"/>
        <v>-363.75072999999611</v>
      </c>
      <c r="I31" s="6">
        <f t="shared" si="3"/>
        <v>98.365165258426984</v>
      </c>
      <c r="J31" s="42">
        <f t="shared" si="4"/>
        <v>2967.3399700000045</v>
      </c>
      <c r="K31" s="6">
        <f t="shared" si="5"/>
        <v>115.68451924445773</v>
      </c>
      <c r="L31" s="30"/>
      <c r="M31" s="32"/>
      <c r="N31" s="30"/>
      <c r="O31" s="30"/>
      <c r="P31" s="32"/>
      <c r="Q31" s="32"/>
      <c r="R31" s="32"/>
      <c r="S31" s="32"/>
    </row>
    <row r="32" spans="1:19" ht="15.5" x14ac:dyDescent="0.25">
      <c r="A32" s="59" t="s">
        <v>74</v>
      </c>
      <c r="B32" s="57">
        <v>34900.000000000007</v>
      </c>
      <c r="C32" s="57">
        <v>41404.090000000004</v>
      </c>
      <c r="D32" s="53">
        <v>42573.35125</v>
      </c>
      <c r="E32" s="53">
        <v>35795.521540000009</v>
      </c>
      <c r="F32" s="42">
        <f t="shared" si="7"/>
        <v>7673.3512499999924</v>
      </c>
      <c r="G32" s="6">
        <f t="shared" si="1"/>
        <v>121.98667979942689</v>
      </c>
      <c r="H32" s="42">
        <f t="shared" si="2"/>
        <v>1169.2612499999959</v>
      </c>
      <c r="I32" s="6">
        <f t="shared" si="3"/>
        <v>102.82402354453389</v>
      </c>
      <c r="J32" s="42">
        <f t="shared" si="4"/>
        <v>6777.8297099999909</v>
      </c>
      <c r="K32" s="6">
        <f t="shared" si="5"/>
        <v>118.93485391021905</v>
      </c>
      <c r="L32" s="30"/>
      <c r="M32" s="32"/>
      <c r="N32" s="30"/>
      <c r="O32" s="30"/>
      <c r="P32" s="32"/>
      <c r="Q32" s="32"/>
      <c r="R32" s="32"/>
      <c r="S32" s="32"/>
    </row>
    <row r="33" spans="1:19" ht="15.5" x14ac:dyDescent="0.25">
      <c r="A33" s="59" t="s">
        <v>75</v>
      </c>
      <c r="B33" s="57">
        <v>113536.12</v>
      </c>
      <c r="C33" s="57">
        <v>129935.24099999998</v>
      </c>
      <c r="D33" s="53">
        <v>133625.68260000003</v>
      </c>
      <c r="E33" s="53">
        <v>116180.25422</v>
      </c>
      <c r="F33" s="42">
        <f t="shared" si="7"/>
        <v>20089.562600000034</v>
      </c>
      <c r="G33" s="6">
        <f t="shared" si="1"/>
        <v>117.69442411806924</v>
      </c>
      <c r="H33" s="42">
        <f t="shared" si="2"/>
        <v>3690.4416000000492</v>
      </c>
      <c r="I33" s="6">
        <f t="shared" si="3"/>
        <v>102.84021607348237</v>
      </c>
      <c r="J33" s="42">
        <f t="shared" si="4"/>
        <v>17445.428380000027</v>
      </c>
      <c r="K33" s="6">
        <f t="shared" si="5"/>
        <v>115.01582906417573</v>
      </c>
      <c r="L33" s="30"/>
      <c r="M33" s="32"/>
      <c r="N33" s="30"/>
      <c r="O33" s="30"/>
      <c r="P33" s="32"/>
      <c r="Q33" s="32"/>
      <c r="R33" s="32"/>
      <c r="S33" s="32"/>
    </row>
    <row r="34" spans="1:19" ht="15.5" x14ac:dyDescent="0.25">
      <c r="A34" s="59" t="s">
        <v>76</v>
      </c>
      <c r="B34" s="57">
        <v>119618.95</v>
      </c>
      <c r="C34" s="57">
        <v>129646.45300000001</v>
      </c>
      <c r="D34" s="53">
        <v>130711.00963999999</v>
      </c>
      <c r="E34" s="53">
        <v>114517.80332999998</v>
      </c>
      <c r="F34" s="42">
        <f t="shared" si="7"/>
        <v>11092.059639999992</v>
      </c>
      <c r="G34" s="6">
        <f t="shared" si="1"/>
        <v>109.27282812631276</v>
      </c>
      <c r="H34" s="42">
        <f t="shared" si="2"/>
        <v>1064.5566399999807</v>
      </c>
      <c r="I34" s="6">
        <f t="shared" si="3"/>
        <v>100.82112284244289</v>
      </c>
      <c r="J34" s="42">
        <f t="shared" si="4"/>
        <v>16193.206310000009</v>
      </c>
      <c r="K34" s="6">
        <f t="shared" si="5"/>
        <v>114.14033961456357</v>
      </c>
      <c r="L34" s="30"/>
      <c r="M34" s="32"/>
      <c r="N34" s="30"/>
      <c r="O34" s="30"/>
      <c r="P34" s="32"/>
      <c r="Q34" s="32"/>
      <c r="R34" s="32"/>
      <c r="S34" s="32"/>
    </row>
    <row r="35" spans="1:19" ht="15.5" x14ac:dyDescent="0.25">
      <c r="A35" s="59" t="s">
        <v>108</v>
      </c>
      <c r="B35" s="57">
        <v>87343</v>
      </c>
      <c r="C35" s="57">
        <v>90409.517999999996</v>
      </c>
      <c r="D35" s="53">
        <v>112104.64703000001</v>
      </c>
      <c r="E35" s="53">
        <v>92479.323919999995</v>
      </c>
      <c r="F35" s="42">
        <f t="shared" si="7"/>
        <v>24761.647030000007</v>
      </c>
      <c r="G35" s="6">
        <f t="shared" si="1"/>
        <v>128.34989298512761</v>
      </c>
      <c r="H35" s="42">
        <f t="shared" si="2"/>
        <v>21695.129030000011</v>
      </c>
      <c r="I35" s="6">
        <f t="shared" si="3"/>
        <v>123.99651000240928</v>
      </c>
      <c r="J35" s="42">
        <f t="shared" si="4"/>
        <v>19625.323110000012</v>
      </c>
      <c r="K35" s="6">
        <f t="shared" si="5"/>
        <v>121.2213090214382</v>
      </c>
      <c r="L35" s="30"/>
      <c r="M35" s="32"/>
      <c r="N35" s="30"/>
      <c r="O35" s="30"/>
      <c r="P35" s="32"/>
      <c r="Q35" s="32"/>
      <c r="R35" s="32"/>
      <c r="S35" s="32"/>
    </row>
    <row r="36" spans="1:19" ht="15.5" x14ac:dyDescent="0.25">
      <c r="A36" s="59" t="s">
        <v>77</v>
      </c>
      <c r="B36" s="57">
        <v>25984.899999999998</v>
      </c>
      <c r="C36" s="57">
        <v>40872.409999999996</v>
      </c>
      <c r="D36" s="53">
        <v>48457.387639999994</v>
      </c>
      <c r="E36" s="53">
        <v>29170.970560000005</v>
      </c>
      <c r="F36" s="42">
        <f t="shared" si="7"/>
        <v>22472.487639999996</v>
      </c>
      <c r="G36" s="6">
        <f t="shared" si="1"/>
        <v>186.48287135990515</v>
      </c>
      <c r="H36" s="42">
        <f t="shared" si="2"/>
        <v>7584.9776399999973</v>
      </c>
      <c r="I36" s="6">
        <f t="shared" si="3"/>
        <v>118.55769610845066</v>
      </c>
      <c r="J36" s="42">
        <f t="shared" si="4"/>
        <v>19286.417079999988</v>
      </c>
      <c r="K36" s="6">
        <f t="shared" si="5"/>
        <v>166.11510247946987</v>
      </c>
      <c r="L36" s="30"/>
      <c r="M36" s="32"/>
      <c r="N36" s="30"/>
      <c r="O36" s="30"/>
      <c r="P36" s="32"/>
      <c r="Q36" s="32"/>
      <c r="R36" s="32"/>
      <c r="S36" s="32"/>
    </row>
    <row r="37" spans="1:19" ht="15.5" x14ac:dyDescent="0.25">
      <c r="A37" s="59" t="s">
        <v>78</v>
      </c>
      <c r="B37" s="57">
        <v>36700</v>
      </c>
      <c r="C37" s="57">
        <v>43987.270000000004</v>
      </c>
      <c r="D37" s="53">
        <v>46361.321369999998</v>
      </c>
      <c r="E37" s="53">
        <v>39014.230970000004</v>
      </c>
      <c r="F37" s="42">
        <f t="shared" si="7"/>
        <v>9661.3213699999978</v>
      </c>
      <c r="G37" s="6">
        <f t="shared" si="1"/>
        <v>126.32512634877384</v>
      </c>
      <c r="H37" s="42">
        <f t="shared" si="2"/>
        <v>2374.0513699999938</v>
      </c>
      <c r="I37" s="6">
        <f t="shared" si="3"/>
        <v>105.39713278409866</v>
      </c>
      <c r="J37" s="42">
        <f t="shared" si="4"/>
        <v>7347.0903999999937</v>
      </c>
      <c r="K37" s="6">
        <f t="shared" si="5"/>
        <v>118.83182166438073</v>
      </c>
      <c r="L37" s="30"/>
      <c r="M37" s="32"/>
      <c r="N37" s="30"/>
      <c r="O37" s="30"/>
      <c r="P37" s="32"/>
      <c r="Q37" s="32"/>
      <c r="R37" s="32"/>
      <c r="S37" s="32"/>
    </row>
    <row r="38" spans="1:19" ht="15.5" x14ac:dyDescent="0.25">
      <c r="A38" s="59" t="s">
        <v>79</v>
      </c>
      <c r="B38" s="57">
        <v>12000</v>
      </c>
      <c r="C38" s="57">
        <v>12445</v>
      </c>
      <c r="D38" s="53">
        <v>15800.669870000002</v>
      </c>
      <c r="E38" s="53">
        <v>12735.52895</v>
      </c>
      <c r="F38" s="42">
        <f t="shared" si="7"/>
        <v>3800.6698700000015</v>
      </c>
      <c r="G38" s="6">
        <f t="shared" si="1"/>
        <v>131.67224891666669</v>
      </c>
      <c r="H38" s="42">
        <f t="shared" si="2"/>
        <v>3355.6698700000015</v>
      </c>
      <c r="I38" s="6">
        <f t="shared" si="3"/>
        <v>126.96400056247489</v>
      </c>
      <c r="J38" s="42">
        <f t="shared" si="4"/>
        <v>3065.1409200000016</v>
      </c>
      <c r="K38" s="6">
        <f t="shared" si="5"/>
        <v>124.06763733201676</v>
      </c>
      <c r="L38" s="30"/>
      <c r="M38" s="32"/>
      <c r="N38" s="30"/>
      <c r="O38" s="30"/>
      <c r="P38" s="32"/>
      <c r="Q38" s="32"/>
      <c r="R38" s="32"/>
      <c r="S38" s="32"/>
    </row>
    <row r="39" spans="1:19" ht="15.5" x14ac:dyDescent="0.25">
      <c r="A39" s="59" t="s">
        <v>80</v>
      </c>
      <c r="B39" s="57">
        <v>102000</v>
      </c>
      <c r="C39" s="57">
        <v>114590.70600000001</v>
      </c>
      <c r="D39" s="53">
        <v>147257.73421000002</v>
      </c>
      <c r="E39" s="53">
        <v>130884.36902999999</v>
      </c>
      <c r="F39" s="42">
        <f t="shared" si="7"/>
        <v>45257.734210000024</v>
      </c>
      <c r="G39" s="6">
        <f t="shared" si="1"/>
        <v>144.37032765686277</v>
      </c>
      <c r="H39" s="42">
        <f t="shared" si="2"/>
        <v>32667.028210000019</v>
      </c>
      <c r="I39" s="6">
        <f t="shared" si="3"/>
        <v>128.50757216732745</v>
      </c>
      <c r="J39" s="42">
        <f t="shared" si="4"/>
        <v>16373.365180000037</v>
      </c>
      <c r="K39" s="6">
        <f t="shared" si="5"/>
        <v>112.50979418042432</v>
      </c>
      <c r="L39" s="30"/>
      <c r="M39" s="32"/>
      <c r="N39" s="30"/>
      <c r="O39" s="30"/>
      <c r="P39" s="32"/>
      <c r="Q39" s="32"/>
      <c r="R39" s="32"/>
      <c r="S39" s="32"/>
    </row>
    <row r="40" spans="1:19" ht="15.5" x14ac:dyDescent="0.25">
      <c r="A40" s="59" t="s">
        <v>81</v>
      </c>
      <c r="B40" s="57">
        <v>50000</v>
      </c>
      <c r="C40" s="57">
        <v>53522.99700000001</v>
      </c>
      <c r="D40" s="53">
        <v>55544.29062</v>
      </c>
      <c r="E40" s="53">
        <v>47684.381370000003</v>
      </c>
      <c r="F40" s="42">
        <f t="shared" si="7"/>
        <v>5544.2906199999998</v>
      </c>
      <c r="G40" s="6">
        <f t="shared" si="1"/>
        <v>111.08858124000001</v>
      </c>
      <c r="H40" s="42">
        <f t="shared" si="2"/>
        <v>2021.2936199999895</v>
      </c>
      <c r="I40" s="6">
        <f t="shared" si="3"/>
        <v>103.77649558749482</v>
      </c>
      <c r="J40" s="42">
        <f t="shared" si="4"/>
        <v>7859.909249999997</v>
      </c>
      <c r="K40" s="6">
        <f t="shared" si="5"/>
        <v>116.48319433781089</v>
      </c>
      <c r="L40" s="30"/>
      <c r="M40" s="32"/>
      <c r="N40" s="30"/>
      <c r="O40" s="30"/>
      <c r="P40" s="32"/>
      <c r="Q40" s="32"/>
      <c r="R40" s="32"/>
      <c r="S40" s="32"/>
    </row>
    <row r="41" spans="1:19" ht="15.5" x14ac:dyDescent="0.25">
      <c r="A41" s="59" t="s">
        <v>82</v>
      </c>
      <c r="B41" s="57">
        <v>40200</v>
      </c>
      <c r="C41" s="57">
        <v>41331.957000000002</v>
      </c>
      <c r="D41" s="53">
        <v>53583.363920000003</v>
      </c>
      <c r="E41" s="53">
        <v>45707.231629999995</v>
      </c>
      <c r="F41" s="42">
        <f t="shared" si="7"/>
        <v>13383.363920000003</v>
      </c>
      <c r="G41" s="6">
        <f t="shared" si="1"/>
        <v>133.29195004975125</v>
      </c>
      <c r="H41" s="42">
        <f t="shared" si="2"/>
        <v>12251.406920000001</v>
      </c>
      <c r="I41" s="6">
        <f t="shared" si="3"/>
        <v>129.64148762663234</v>
      </c>
      <c r="J41" s="42">
        <f t="shared" si="4"/>
        <v>7876.1322900000087</v>
      </c>
      <c r="K41" s="6">
        <f t="shared" si="5"/>
        <v>117.23169837490333</v>
      </c>
      <c r="L41" s="30"/>
      <c r="M41" s="32"/>
      <c r="N41" s="30"/>
      <c r="O41" s="30"/>
      <c r="P41" s="32"/>
      <c r="Q41" s="32"/>
      <c r="R41" s="32"/>
      <c r="S41" s="32"/>
    </row>
    <row r="42" spans="1:19" ht="15.5" x14ac:dyDescent="0.25">
      <c r="A42" s="59" t="s">
        <v>83</v>
      </c>
      <c r="B42" s="57">
        <v>31036.3</v>
      </c>
      <c r="C42" s="57">
        <v>39611.800000000003</v>
      </c>
      <c r="D42" s="53">
        <v>41275.63031</v>
      </c>
      <c r="E42" s="53">
        <v>32088.264660000001</v>
      </c>
      <c r="F42" s="42">
        <f t="shared" si="7"/>
        <v>10239.330310000001</v>
      </c>
      <c r="G42" s="6">
        <f t="shared" si="1"/>
        <v>132.99146583194519</v>
      </c>
      <c r="H42" s="42">
        <f t="shared" si="2"/>
        <v>1663.8303099999976</v>
      </c>
      <c r="I42" s="6">
        <f t="shared" si="3"/>
        <v>104.20034007543207</v>
      </c>
      <c r="J42" s="42">
        <f t="shared" si="4"/>
        <v>9187.3656499999997</v>
      </c>
      <c r="K42" s="6">
        <f t="shared" si="5"/>
        <v>128.63154410918526</v>
      </c>
      <c r="L42" s="30"/>
      <c r="M42" s="32"/>
      <c r="N42" s="30"/>
      <c r="O42" s="30"/>
      <c r="P42" s="32"/>
      <c r="Q42" s="32"/>
      <c r="R42" s="32"/>
      <c r="S42" s="32"/>
    </row>
    <row r="43" spans="1:19" ht="15.5" x14ac:dyDescent="0.25">
      <c r="A43" s="59" t="s">
        <v>84</v>
      </c>
      <c r="B43" s="57">
        <v>16334</v>
      </c>
      <c r="C43" s="57">
        <v>19636.75</v>
      </c>
      <c r="D43" s="53">
        <v>21432.7058</v>
      </c>
      <c r="E43" s="53">
        <v>17221.199360000006</v>
      </c>
      <c r="F43" s="42">
        <f t="shared" si="7"/>
        <v>5098.7057999999997</v>
      </c>
      <c r="G43" s="6">
        <f t="shared" si="1"/>
        <v>131.21529202889676</v>
      </c>
      <c r="H43" s="42">
        <f t="shared" si="2"/>
        <v>1795.9557999999997</v>
      </c>
      <c r="I43" s="6">
        <f t="shared" si="3"/>
        <v>109.14589124982494</v>
      </c>
      <c r="J43" s="42">
        <f t="shared" si="4"/>
        <v>4211.5064399999937</v>
      </c>
      <c r="K43" s="6">
        <f t="shared" si="5"/>
        <v>124.45536081407975</v>
      </c>
      <c r="L43" s="30"/>
      <c r="M43" s="32"/>
      <c r="N43" s="30"/>
      <c r="O43" s="30"/>
      <c r="P43" s="32"/>
      <c r="Q43" s="32"/>
      <c r="R43" s="32"/>
      <c r="S43" s="32"/>
    </row>
    <row r="44" spans="1:19" ht="15.5" x14ac:dyDescent="0.25">
      <c r="A44" s="59" t="s">
        <v>85</v>
      </c>
      <c r="B44" s="57">
        <v>118000</v>
      </c>
      <c r="C44" s="57">
        <v>150910.68299999999</v>
      </c>
      <c r="D44" s="53">
        <v>148057.94649</v>
      </c>
      <c r="E44" s="53">
        <v>125692.01673999999</v>
      </c>
      <c r="F44" s="42">
        <f t="shared" si="7"/>
        <v>30057.946490000002</v>
      </c>
      <c r="G44" s="6">
        <f t="shared" si="1"/>
        <v>125.47283600847459</v>
      </c>
      <c r="H44" s="42">
        <f t="shared" si="2"/>
        <v>-2852.7365099999879</v>
      </c>
      <c r="I44" s="6">
        <f t="shared" si="3"/>
        <v>98.109652376299977</v>
      </c>
      <c r="J44" s="42">
        <f t="shared" si="4"/>
        <v>22365.92975000001</v>
      </c>
      <c r="K44" s="6">
        <f t="shared" si="5"/>
        <v>117.79423254562383</v>
      </c>
      <c r="L44" s="30"/>
      <c r="M44" s="32"/>
      <c r="N44" s="30"/>
      <c r="O44" s="30"/>
      <c r="P44" s="32"/>
      <c r="Q44" s="32"/>
      <c r="R44" s="32"/>
      <c r="S44" s="32"/>
    </row>
    <row r="45" spans="1:19" ht="15.5" x14ac:dyDescent="0.25">
      <c r="A45" s="59" t="s">
        <v>86</v>
      </c>
      <c r="B45" s="57">
        <v>36771.300000000003</v>
      </c>
      <c r="C45" s="57">
        <v>57263.605349999998</v>
      </c>
      <c r="D45" s="53">
        <v>71850.639940000008</v>
      </c>
      <c r="E45" s="53">
        <v>59930.868929999997</v>
      </c>
      <c r="F45" s="42">
        <f t="shared" si="7"/>
        <v>35079.339940000005</v>
      </c>
      <c r="G45" s="6">
        <f t="shared" si="1"/>
        <v>195.39869392705725</v>
      </c>
      <c r="H45" s="42">
        <f t="shared" si="2"/>
        <v>14587.03459000001</v>
      </c>
      <c r="I45" s="6">
        <f t="shared" si="3"/>
        <v>125.47348267864523</v>
      </c>
      <c r="J45" s="42">
        <f t="shared" si="4"/>
        <v>11919.771010000011</v>
      </c>
      <c r="K45" s="6">
        <f t="shared" si="5"/>
        <v>119.88920104582907</v>
      </c>
      <c r="L45" s="30"/>
      <c r="M45" s="32"/>
      <c r="N45" s="30"/>
      <c r="O45" s="30"/>
      <c r="P45" s="32"/>
      <c r="Q45" s="32"/>
      <c r="R45" s="32"/>
      <c r="S45" s="32"/>
    </row>
    <row r="46" spans="1:19" ht="15.5" x14ac:dyDescent="0.25">
      <c r="A46" s="59" t="s">
        <v>87</v>
      </c>
      <c r="B46" s="57">
        <v>117000.00000000001</v>
      </c>
      <c r="C46" s="57">
        <v>121656.4</v>
      </c>
      <c r="D46" s="53">
        <v>119667.37905999999</v>
      </c>
      <c r="E46" s="53">
        <v>103810.30938000001</v>
      </c>
      <c r="F46" s="42">
        <f t="shared" si="7"/>
        <v>2667.3790599999775</v>
      </c>
      <c r="G46" s="6">
        <f t="shared" si="1"/>
        <v>102.27981116239316</v>
      </c>
      <c r="H46" s="42">
        <f t="shared" si="2"/>
        <v>-1989.0209400000022</v>
      </c>
      <c r="I46" s="6">
        <f t="shared" si="3"/>
        <v>98.36505030561483</v>
      </c>
      <c r="J46" s="42">
        <f t="shared" si="4"/>
        <v>15857.069679999986</v>
      </c>
      <c r="K46" s="6">
        <f t="shared" si="5"/>
        <v>115.27504327335623</v>
      </c>
      <c r="L46" s="30"/>
      <c r="M46" s="32"/>
      <c r="N46" s="30"/>
      <c r="O46" s="30"/>
      <c r="P46" s="32"/>
      <c r="Q46" s="32"/>
      <c r="R46" s="32"/>
      <c r="S46" s="32"/>
    </row>
    <row r="47" spans="1:19" ht="16" customHeight="1" x14ac:dyDescent="0.25">
      <c r="A47" s="59" t="s">
        <v>88</v>
      </c>
      <c r="B47" s="57">
        <v>38379.5</v>
      </c>
      <c r="C47" s="57">
        <v>38591.199999999997</v>
      </c>
      <c r="D47" s="53">
        <v>48219.35254</v>
      </c>
      <c r="E47" s="53">
        <v>39978.762390000004</v>
      </c>
      <c r="F47" s="42">
        <f t="shared" si="7"/>
        <v>9839.8525399999999</v>
      </c>
      <c r="G47" s="6">
        <f t="shared" si="1"/>
        <v>125.63830310452195</v>
      </c>
      <c r="H47" s="42">
        <f t="shared" si="2"/>
        <v>9628.1525400000028</v>
      </c>
      <c r="I47" s="6">
        <f t="shared" si="3"/>
        <v>124.94908823773297</v>
      </c>
      <c r="J47" s="42">
        <f t="shared" si="4"/>
        <v>8240.5901499999964</v>
      </c>
      <c r="K47" s="6">
        <f t="shared" si="5"/>
        <v>120.61241933807645</v>
      </c>
      <c r="L47" s="30"/>
      <c r="M47" s="32"/>
      <c r="N47" s="30"/>
      <c r="O47" s="30"/>
      <c r="P47" s="32"/>
      <c r="Q47" s="32"/>
      <c r="R47" s="32"/>
      <c r="S47" s="32"/>
    </row>
    <row r="48" spans="1:19" ht="15.5" x14ac:dyDescent="0.25">
      <c r="A48" s="59" t="s">
        <v>89</v>
      </c>
      <c r="B48" s="57">
        <v>6912.4</v>
      </c>
      <c r="C48" s="57">
        <v>8910.7000000000007</v>
      </c>
      <c r="D48" s="53">
        <v>10311.730209999998</v>
      </c>
      <c r="E48" s="53">
        <v>9603.3700200000003</v>
      </c>
      <c r="F48" s="42">
        <f t="shared" si="7"/>
        <v>3399.3302099999983</v>
      </c>
      <c r="G48" s="6">
        <f t="shared" si="1"/>
        <v>149.17727865864242</v>
      </c>
      <c r="H48" s="42">
        <f t="shared" si="2"/>
        <v>1401.0302099999972</v>
      </c>
      <c r="I48" s="6">
        <f t="shared" si="3"/>
        <v>115.72300952787096</v>
      </c>
      <c r="J48" s="42">
        <f t="shared" si="4"/>
        <v>708.3601899999976</v>
      </c>
      <c r="K48" s="6">
        <f t="shared" si="5"/>
        <v>107.37616262337872</v>
      </c>
      <c r="L48" s="30"/>
      <c r="M48" s="32"/>
      <c r="N48" s="30"/>
      <c r="O48" s="30"/>
      <c r="P48" s="32"/>
      <c r="Q48" s="32"/>
      <c r="R48" s="32"/>
      <c r="S48" s="32"/>
    </row>
    <row r="49" spans="1:19" ht="15.5" x14ac:dyDescent="0.25">
      <c r="A49" s="59" t="s">
        <v>90</v>
      </c>
      <c r="B49" s="57">
        <v>14016</v>
      </c>
      <c r="C49" s="57">
        <v>16892.080579999998</v>
      </c>
      <c r="D49" s="53">
        <v>18026.082890000001</v>
      </c>
      <c r="E49" s="53">
        <v>15061.238429999999</v>
      </c>
      <c r="F49" s="42">
        <f t="shared" si="7"/>
        <v>4010.0828900000015</v>
      </c>
      <c r="G49" s="6">
        <f t="shared" si="1"/>
        <v>128.61075121289954</v>
      </c>
      <c r="H49" s="42">
        <f t="shared" si="2"/>
        <v>1134.0023100000035</v>
      </c>
      <c r="I49" s="6">
        <f t="shared" si="3"/>
        <v>106.71321868629164</v>
      </c>
      <c r="J49" s="42">
        <f t="shared" si="4"/>
        <v>2964.8444600000021</v>
      </c>
      <c r="K49" s="6">
        <f t="shared" si="5"/>
        <v>119.68526342491481</v>
      </c>
      <c r="L49" s="30"/>
      <c r="M49" s="32"/>
      <c r="N49" s="30"/>
      <c r="O49" s="30"/>
      <c r="P49" s="32"/>
      <c r="Q49" s="32"/>
      <c r="R49" s="32"/>
      <c r="S49" s="32"/>
    </row>
    <row r="50" spans="1:19" ht="15.5" x14ac:dyDescent="0.25">
      <c r="A50" s="59" t="s">
        <v>91</v>
      </c>
      <c r="B50" s="57">
        <v>31864.2</v>
      </c>
      <c r="C50" s="57">
        <v>36779.200000000004</v>
      </c>
      <c r="D50" s="53">
        <v>39844.219120000009</v>
      </c>
      <c r="E50" s="53">
        <v>32916.096379999995</v>
      </c>
      <c r="F50" s="42">
        <f t="shared" si="7"/>
        <v>7980.0191200000081</v>
      </c>
      <c r="G50" s="6">
        <f t="shared" si="1"/>
        <v>125.04383954406515</v>
      </c>
      <c r="H50" s="42">
        <f t="shared" si="2"/>
        <v>3065.0191200000045</v>
      </c>
      <c r="I50" s="6">
        <f t="shared" si="3"/>
        <v>108.33356658111109</v>
      </c>
      <c r="J50" s="42">
        <f t="shared" si="4"/>
        <v>6928.1227400000134</v>
      </c>
      <c r="K50" s="6">
        <f t="shared" si="5"/>
        <v>121.04782614565919</v>
      </c>
      <c r="L50" s="30"/>
      <c r="M50" s="32"/>
      <c r="N50" s="30"/>
      <c r="O50" s="30"/>
      <c r="P50" s="32"/>
      <c r="Q50" s="32"/>
      <c r="R50" s="32"/>
      <c r="S50" s="32"/>
    </row>
    <row r="51" spans="1:19" ht="15.5" x14ac:dyDescent="0.25">
      <c r="A51" s="59" t="s">
        <v>92</v>
      </c>
      <c r="B51" s="57">
        <v>17312.099999999999</v>
      </c>
      <c r="C51" s="57">
        <v>20955.899999999998</v>
      </c>
      <c r="D51" s="53">
        <v>22072.146979999998</v>
      </c>
      <c r="E51" s="53">
        <v>18297.367720000002</v>
      </c>
      <c r="F51" s="42">
        <f t="shared" si="7"/>
        <v>4760.0469799999992</v>
      </c>
      <c r="G51" s="6">
        <f t="shared" si="1"/>
        <v>127.49549147705939</v>
      </c>
      <c r="H51" s="42">
        <f t="shared" si="2"/>
        <v>1116.2469799999999</v>
      </c>
      <c r="I51" s="6">
        <f t="shared" si="3"/>
        <v>105.32664776984046</v>
      </c>
      <c r="J51" s="42">
        <f t="shared" si="4"/>
        <v>3774.7792599999957</v>
      </c>
      <c r="K51" s="6">
        <f t="shared" si="5"/>
        <v>120.63017652464818</v>
      </c>
      <c r="L51" s="30"/>
      <c r="M51" s="32"/>
      <c r="N51" s="30"/>
      <c r="O51" s="30"/>
      <c r="P51" s="32"/>
      <c r="Q51" s="32"/>
      <c r="R51" s="32"/>
      <c r="S51" s="32"/>
    </row>
    <row r="52" spans="1:19" ht="15.5" x14ac:dyDescent="0.25">
      <c r="A52" s="59" t="s">
        <v>93</v>
      </c>
      <c r="B52" s="57">
        <v>72992.7</v>
      </c>
      <c r="C52" s="57">
        <v>89817.2</v>
      </c>
      <c r="D52" s="53">
        <v>96647.695489999998</v>
      </c>
      <c r="E52" s="53">
        <v>78469.879389999987</v>
      </c>
      <c r="F52" s="42">
        <f t="shared" si="7"/>
        <v>23654.995490000001</v>
      </c>
      <c r="G52" s="6">
        <f t="shared" si="1"/>
        <v>132.40734414537346</v>
      </c>
      <c r="H52" s="42">
        <f t="shared" si="2"/>
        <v>6830.4954900000012</v>
      </c>
      <c r="I52" s="6">
        <f t="shared" si="3"/>
        <v>107.60488580138326</v>
      </c>
      <c r="J52" s="42">
        <f t="shared" si="4"/>
        <v>18177.816100000011</v>
      </c>
      <c r="K52" s="6">
        <f t="shared" si="5"/>
        <v>123.16534221959891</v>
      </c>
      <c r="L52" s="30"/>
      <c r="M52" s="32"/>
      <c r="N52" s="30"/>
      <c r="O52" s="30"/>
      <c r="P52" s="32"/>
      <c r="Q52" s="32"/>
      <c r="R52" s="32"/>
      <c r="S52" s="32"/>
    </row>
    <row r="53" spans="1:19" ht="15.5" x14ac:dyDescent="0.25">
      <c r="A53" s="59" t="s">
        <v>94</v>
      </c>
      <c r="B53" s="57">
        <v>26200</v>
      </c>
      <c r="C53" s="57">
        <v>30846.5</v>
      </c>
      <c r="D53" s="53">
        <v>32286.510980000003</v>
      </c>
      <c r="E53" s="53">
        <v>27908.695800000001</v>
      </c>
      <c r="F53" s="42">
        <f t="shared" si="7"/>
        <v>6086.5109800000027</v>
      </c>
      <c r="G53" s="6">
        <f t="shared" si="1"/>
        <v>123.23095793893131</v>
      </c>
      <c r="H53" s="42">
        <f t="shared" si="2"/>
        <v>1440.0109800000027</v>
      </c>
      <c r="I53" s="6">
        <f t="shared" si="3"/>
        <v>104.66831238552187</v>
      </c>
      <c r="J53" s="42">
        <f t="shared" si="4"/>
        <v>4377.8151800000014</v>
      </c>
      <c r="K53" s="6">
        <f t="shared" si="5"/>
        <v>115.68620479929415</v>
      </c>
      <c r="L53" s="30"/>
      <c r="M53" s="32"/>
      <c r="N53" s="30"/>
      <c r="O53" s="30"/>
      <c r="P53" s="32"/>
      <c r="Q53" s="32"/>
      <c r="R53" s="32"/>
      <c r="S53" s="32"/>
    </row>
    <row r="54" spans="1:19" ht="15.5" x14ac:dyDescent="0.25">
      <c r="A54" s="59" t="s">
        <v>95</v>
      </c>
      <c r="B54" s="57">
        <v>26500</v>
      </c>
      <c r="C54" s="57">
        <v>29128</v>
      </c>
      <c r="D54" s="53">
        <v>29641.475749999998</v>
      </c>
      <c r="E54" s="53">
        <v>27579.384620000001</v>
      </c>
      <c r="F54" s="42">
        <f t="shared" si="7"/>
        <v>3141.4757499999978</v>
      </c>
      <c r="G54" s="6">
        <f t="shared" si="1"/>
        <v>111.85462547169811</v>
      </c>
      <c r="H54" s="42">
        <f t="shared" si="2"/>
        <v>513.47574999999779</v>
      </c>
      <c r="I54" s="6">
        <f t="shared" si="3"/>
        <v>101.7628252883823</v>
      </c>
      <c r="J54" s="42">
        <f t="shared" si="4"/>
        <v>2062.0911299999971</v>
      </c>
      <c r="K54" s="6">
        <f t="shared" si="5"/>
        <v>107.47692944716616</v>
      </c>
      <c r="L54" s="30"/>
      <c r="M54" s="32"/>
      <c r="N54" s="30"/>
      <c r="O54" s="30"/>
      <c r="P54" s="32"/>
      <c r="Q54" s="32"/>
      <c r="R54" s="32"/>
      <c r="S54" s="32"/>
    </row>
    <row r="55" spans="1:19" ht="15.5" x14ac:dyDescent="0.25">
      <c r="A55" s="59" t="s">
        <v>96</v>
      </c>
      <c r="B55" s="57">
        <v>30258</v>
      </c>
      <c r="C55" s="57">
        <v>37297.589999999997</v>
      </c>
      <c r="D55" s="53">
        <v>41665.520649999999</v>
      </c>
      <c r="E55" s="53">
        <v>32501.738269999994</v>
      </c>
      <c r="F55" s="42">
        <f t="shared" si="7"/>
        <v>11407.520649999999</v>
      </c>
      <c r="G55" s="6">
        <f t="shared" si="1"/>
        <v>137.70084159561108</v>
      </c>
      <c r="H55" s="42">
        <f t="shared" si="2"/>
        <v>4367.9306500000021</v>
      </c>
      <c r="I55" s="6">
        <f t="shared" si="3"/>
        <v>111.71102650332101</v>
      </c>
      <c r="J55" s="42">
        <f t="shared" si="4"/>
        <v>9163.7823800000042</v>
      </c>
      <c r="K55" s="6">
        <f t="shared" si="5"/>
        <v>128.19474547445492</v>
      </c>
      <c r="L55" s="30"/>
      <c r="M55" s="32"/>
      <c r="N55" s="30"/>
      <c r="O55" s="30"/>
      <c r="P55" s="32"/>
      <c r="Q55" s="32"/>
      <c r="R55" s="32"/>
      <c r="S55" s="32"/>
    </row>
    <row r="56" spans="1:19" ht="15" customHeight="1" x14ac:dyDescent="0.25">
      <c r="A56" s="59" t="s">
        <v>107</v>
      </c>
      <c r="B56" s="57">
        <v>18050.2</v>
      </c>
      <c r="C56" s="57">
        <v>21267.17</v>
      </c>
      <c r="D56" s="53">
        <v>23766.531950000004</v>
      </c>
      <c r="E56" s="53">
        <v>19733.142510000005</v>
      </c>
      <c r="F56" s="42">
        <f t="shared" si="7"/>
        <v>5716.3319500000034</v>
      </c>
      <c r="G56" s="6">
        <f t="shared" si="1"/>
        <v>131.66907818195921</v>
      </c>
      <c r="H56" s="42">
        <f t="shared" si="2"/>
        <v>2499.3619500000059</v>
      </c>
      <c r="I56" s="6">
        <f t="shared" si="3"/>
        <v>111.75220751044922</v>
      </c>
      <c r="J56" s="42">
        <f t="shared" si="4"/>
        <v>4033.389439999999</v>
      </c>
      <c r="K56" s="6">
        <f t="shared" si="5"/>
        <v>120.43967116720529</v>
      </c>
      <c r="L56" s="30"/>
      <c r="M56" s="32"/>
      <c r="N56" s="30"/>
      <c r="O56" s="30"/>
      <c r="P56" s="32"/>
      <c r="Q56" s="32"/>
      <c r="R56" s="32"/>
      <c r="S56" s="32"/>
    </row>
    <row r="57" spans="1:19" ht="15.5" x14ac:dyDescent="0.25">
      <c r="A57" s="59" t="s">
        <v>97</v>
      </c>
      <c r="B57" s="57">
        <v>27000</v>
      </c>
      <c r="C57" s="57">
        <v>31881.522000000001</v>
      </c>
      <c r="D57" s="53">
        <v>33686.966560000001</v>
      </c>
      <c r="E57" s="53">
        <v>27261.392119999997</v>
      </c>
      <c r="F57" s="42">
        <f t="shared" si="7"/>
        <v>6686.9665600000008</v>
      </c>
      <c r="G57" s="6">
        <f t="shared" si="1"/>
        <v>124.76654281481481</v>
      </c>
      <c r="H57" s="42">
        <f t="shared" si="2"/>
        <v>1805.4445599999999</v>
      </c>
      <c r="I57" s="6">
        <f t="shared" si="3"/>
        <v>105.66298108352544</v>
      </c>
      <c r="J57" s="42">
        <f t="shared" si="4"/>
        <v>6425.574440000004</v>
      </c>
      <c r="K57" s="6">
        <f t="shared" si="5"/>
        <v>123.57023592821569</v>
      </c>
      <c r="L57" s="30"/>
      <c r="M57" s="32"/>
      <c r="N57" s="30"/>
      <c r="O57" s="30"/>
      <c r="P57" s="32"/>
      <c r="Q57" s="32"/>
      <c r="R57" s="32"/>
      <c r="S57" s="32"/>
    </row>
    <row r="58" spans="1:19" ht="15.5" x14ac:dyDescent="0.25">
      <c r="A58" s="59" t="s">
        <v>98</v>
      </c>
      <c r="B58" s="57">
        <v>30000</v>
      </c>
      <c r="C58" s="57">
        <v>36836.1</v>
      </c>
      <c r="D58" s="53">
        <v>37450.946779999998</v>
      </c>
      <c r="E58" s="53">
        <v>33798.096960000003</v>
      </c>
      <c r="F58" s="42">
        <f t="shared" si="7"/>
        <v>7450.9467799999984</v>
      </c>
      <c r="G58" s="6">
        <f t="shared" si="1"/>
        <v>124.83648926666666</v>
      </c>
      <c r="H58" s="42">
        <f t="shared" si="2"/>
        <v>614.84677999999985</v>
      </c>
      <c r="I58" s="6">
        <f t="shared" si="3"/>
        <v>101.66914190155853</v>
      </c>
      <c r="J58" s="42">
        <f t="shared" si="4"/>
        <v>3652.8498199999958</v>
      </c>
      <c r="K58" s="6">
        <f t="shared" si="5"/>
        <v>110.80785650246266</v>
      </c>
      <c r="L58" s="30"/>
      <c r="M58" s="32"/>
      <c r="N58" s="30"/>
      <c r="O58" s="30"/>
      <c r="P58" s="32"/>
      <c r="Q58" s="32"/>
      <c r="R58" s="32"/>
      <c r="S58" s="32"/>
    </row>
    <row r="59" spans="1:19" ht="15.5" x14ac:dyDescent="0.25">
      <c r="A59" s="59" t="s">
        <v>99</v>
      </c>
      <c r="B59" s="57">
        <v>135000</v>
      </c>
      <c r="C59" s="57">
        <v>168965.5</v>
      </c>
      <c r="D59" s="53">
        <v>181397.11869999999</v>
      </c>
      <c r="E59" s="53">
        <v>149068.39619999999</v>
      </c>
      <c r="F59" s="42">
        <f t="shared" si="7"/>
        <v>46397.118699999992</v>
      </c>
      <c r="G59" s="6">
        <f t="shared" si="1"/>
        <v>134.36823607407408</v>
      </c>
      <c r="H59" s="42">
        <f t="shared" si="2"/>
        <v>12431.618699999992</v>
      </c>
      <c r="I59" s="6">
        <f t="shared" si="3"/>
        <v>107.35748936913157</v>
      </c>
      <c r="J59" s="42">
        <f t="shared" si="4"/>
        <v>32328.722500000003</v>
      </c>
      <c r="K59" s="6">
        <f t="shared" si="5"/>
        <v>121.68717402488562</v>
      </c>
      <c r="L59" s="30"/>
      <c r="M59" s="32"/>
      <c r="N59" s="30"/>
      <c r="O59" s="30"/>
      <c r="P59" s="32"/>
      <c r="Q59" s="32"/>
      <c r="R59" s="32"/>
      <c r="S59" s="32"/>
    </row>
    <row r="60" spans="1:19" ht="15.5" x14ac:dyDescent="0.25">
      <c r="A60" s="59" t="s">
        <v>100</v>
      </c>
      <c r="B60" s="57">
        <v>21500</v>
      </c>
      <c r="C60" s="57">
        <v>25565.315680000003</v>
      </c>
      <c r="D60" s="53">
        <v>27535.038930000002</v>
      </c>
      <c r="E60" s="53">
        <v>23205.816899999998</v>
      </c>
      <c r="F60" s="42">
        <f t="shared" si="7"/>
        <v>6035.0389300000024</v>
      </c>
      <c r="G60" s="6">
        <f t="shared" si="1"/>
        <v>128.06994851162793</v>
      </c>
      <c r="H60" s="42">
        <f t="shared" si="2"/>
        <v>1969.7232499999991</v>
      </c>
      <c r="I60" s="6">
        <f t="shared" si="3"/>
        <v>107.70467016584087</v>
      </c>
      <c r="J60" s="42">
        <f t="shared" si="4"/>
        <v>4329.2220300000045</v>
      </c>
      <c r="K60" s="6">
        <f t="shared" si="5"/>
        <v>118.65576225416139</v>
      </c>
      <c r="L60" s="30"/>
      <c r="M60" s="32"/>
      <c r="N60" s="30"/>
      <c r="O60" s="30"/>
      <c r="P60" s="32"/>
      <c r="Q60" s="32"/>
      <c r="R60" s="32"/>
      <c r="S60" s="32"/>
    </row>
    <row r="61" spans="1:19" ht="15.5" x14ac:dyDescent="0.25">
      <c r="A61" s="59" t="s">
        <v>101</v>
      </c>
      <c r="B61" s="57">
        <v>13200.2</v>
      </c>
      <c r="C61" s="57">
        <v>16008.2</v>
      </c>
      <c r="D61" s="53">
        <v>16826.825469999996</v>
      </c>
      <c r="E61" s="53">
        <v>13482.68253</v>
      </c>
      <c r="F61" s="42">
        <f t="shared" si="7"/>
        <v>3626.6254699999954</v>
      </c>
      <c r="G61" s="6">
        <f t="shared" si="1"/>
        <v>127.47401910577109</v>
      </c>
      <c r="H61" s="42">
        <f t="shared" si="2"/>
        <v>818.6254699999954</v>
      </c>
      <c r="I61" s="6">
        <f t="shared" si="3"/>
        <v>105.11378837095987</v>
      </c>
      <c r="J61" s="42">
        <f t="shared" si="4"/>
        <v>3344.1429399999961</v>
      </c>
      <c r="K61" s="6">
        <f t="shared" si="5"/>
        <v>124.80324618308725</v>
      </c>
      <c r="L61" s="30"/>
      <c r="M61" s="32"/>
      <c r="N61" s="30"/>
      <c r="O61" s="30"/>
      <c r="P61" s="32"/>
      <c r="Q61" s="32"/>
      <c r="R61" s="32"/>
      <c r="S61" s="32"/>
    </row>
    <row r="62" spans="1:19" ht="15.5" x14ac:dyDescent="0.25">
      <c r="A62" s="59" t="s">
        <v>102</v>
      </c>
      <c r="B62" s="57">
        <v>42014</v>
      </c>
      <c r="C62" s="57">
        <v>48435.074840000008</v>
      </c>
      <c r="D62" s="53">
        <v>51511.011250000003</v>
      </c>
      <c r="E62" s="53">
        <v>47519.504779999988</v>
      </c>
      <c r="F62" s="42">
        <f t="shared" si="7"/>
        <v>9497.0112500000032</v>
      </c>
      <c r="G62" s="6">
        <f t="shared" si="1"/>
        <v>122.60439674870283</v>
      </c>
      <c r="H62" s="42">
        <f t="shared" si="2"/>
        <v>3075.9364099999948</v>
      </c>
      <c r="I62" s="6">
        <f t="shared" si="3"/>
        <v>106.35063829293341</v>
      </c>
      <c r="J62" s="42">
        <f t="shared" si="4"/>
        <v>3991.5064700000148</v>
      </c>
      <c r="K62" s="6">
        <f t="shared" si="5"/>
        <v>108.39972236343667</v>
      </c>
      <c r="L62" s="30"/>
      <c r="M62" s="32"/>
      <c r="N62" s="30"/>
      <c r="O62" s="30"/>
      <c r="P62" s="32"/>
      <c r="Q62" s="32"/>
      <c r="R62" s="32"/>
      <c r="S62" s="32"/>
    </row>
    <row r="63" spans="1:19" ht="15.5" x14ac:dyDescent="0.25">
      <c r="A63" s="59" t="s">
        <v>103</v>
      </c>
      <c r="B63" s="57">
        <v>22108.100000000002</v>
      </c>
      <c r="C63" s="57">
        <v>25925.3</v>
      </c>
      <c r="D63" s="53">
        <v>27900.181689999998</v>
      </c>
      <c r="E63" s="53">
        <v>23110.428599999999</v>
      </c>
      <c r="F63" s="42">
        <f t="shared" si="7"/>
        <v>5792.0816899999954</v>
      </c>
      <c r="G63" s="6">
        <f t="shared" si="1"/>
        <v>126.1989121181829</v>
      </c>
      <c r="H63" s="42">
        <f t="shared" si="2"/>
        <v>1974.8816899999983</v>
      </c>
      <c r="I63" s="6">
        <f t="shared" si="3"/>
        <v>107.61758471454526</v>
      </c>
      <c r="J63" s="42">
        <f t="shared" si="4"/>
        <v>4789.7530899999983</v>
      </c>
      <c r="K63" s="6">
        <f t="shared" si="5"/>
        <v>120.72550523792536</v>
      </c>
      <c r="L63" s="30"/>
      <c r="M63" s="32"/>
      <c r="N63" s="30"/>
      <c r="O63" s="30"/>
      <c r="P63" s="32"/>
      <c r="Q63" s="32"/>
      <c r="R63" s="32"/>
      <c r="S63" s="32"/>
    </row>
    <row r="64" spans="1:19" ht="15.5" x14ac:dyDescent="0.25">
      <c r="A64" s="59" t="s">
        <v>104</v>
      </c>
      <c r="B64" s="57">
        <v>33650</v>
      </c>
      <c r="C64" s="57">
        <v>38854.950000000004</v>
      </c>
      <c r="D64" s="53">
        <v>39432.046699999999</v>
      </c>
      <c r="E64" s="53">
        <v>33108.317609999998</v>
      </c>
      <c r="F64" s="42">
        <f t="shared" si="7"/>
        <v>5782.046699999999</v>
      </c>
      <c r="G64" s="6">
        <f t="shared" si="1"/>
        <v>117.18290252600296</v>
      </c>
      <c r="H64" s="42">
        <f t="shared" si="2"/>
        <v>577.0966999999946</v>
      </c>
      <c r="I64" s="6">
        <f t="shared" si="3"/>
        <v>101.4852591497351</v>
      </c>
      <c r="J64" s="42">
        <f t="shared" si="4"/>
        <v>6323.7290900000007</v>
      </c>
      <c r="K64" s="6">
        <f t="shared" si="5"/>
        <v>119.10012210372776</v>
      </c>
      <c r="L64" s="30"/>
      <c r="M64" s="32"/>
      <c r="N64" s="30"/>
      <c r="O64" s="30"/>
      <c r="P64" s="32"/>
      <c r="Q64" s="32"/>
      <c r="R64" s="32"/>
      <c r="S64" s="32"/>
    </row>
    <row r="65" spans="1:19" ht="15.5" x14ac:dyDescent="0.25">
      <c r="A65" s="59" t="s">
        <v>105</v>
      </c>
      <c r="B65" s="57">
        <v>3510900</v>
      </c>
      <c r="C65" s="57">
        <v>3785612.0780000002</v>
      </c>
      <c r="D65" s="53">
        <v>3838472.706160001</v>
      </c>
      <c r="E65" s="53">
        <v>3220952.04593</v>
      </c>
      <c r="F65" s="42">
        <f t="shared" si="7"/>
        <v>327572.70616000099</v>
      </c>
      <c r="G65" s="6">
        <f t="shared" si="1"/>
        <v>109.33016338146916</v>
      </c>
      <c r="H65" s="42">
        <f t="shared" si="2"/>
        <v>52860.628160000779</v>
      </c>
      <c r="I65" s="6">
        <f t="shared" si="3"/>
        <v>101.3963561788911</v>
      </c>
      <c r="J65" s="42">
        <f t="shared" si="4"/>
        <v>617520.66023000097</v>
      </c>
      <c r="K65" s="6">
        <f t="shared" si="5"/>
        <v>119.1719917410848</v>
      </c>
      <c r="L65" s="30"/>
      <c r="M65" s="32"/>
      <c r="N65" s="30"/>
      <c r="O65" s="30"/>
      <c r="P65" s="32"/>
      <c r="Q65" s="32"/>
      <c r="R65" s="32"/>
      <c r="S65" s="32"/>
    </row>
    <row r="66" spans="1:19" ht="15.5" x14ac:dyDescent="0.25">
      <c r="A66" s="22" t="s">
        <v>106</v>
      </c>
      <c r="B66" s="74">
        <f t="shared" ref="B66:E66" si="8">SUM(B14:B65)</f>
        <v>6074456.4260000009</v>
      </c>
      <c r="C66" s="74">
        <f t="shared" si="8"/>
        <v>6772679.4665900003</v>
      </c>
      <c r="D66" s="54">
        <f t="shared" si="8"/>
        <v>7057639.4671000019</v>
      </c>
      <c r="E66" s="54">
        <f t="shared" si="8"/>
        <v>5915994.4253500002</v>
      </c>
      <c r="F66" s="48">
        <f t="shared" si="7"/>
        <v>983183.04110000096</v>
      </c>
      <c r="G66" s="48">
        <f t="shared" si="1"/>
        <v>116.18553121711044</v>
      </c>
      <c r="H66" s="46">
        <f t="shared" si="2"/>
        <v>284960.00051000156</v>
      </c>
      <c r="I66" s="109">
        <f t="shared" si="3"/>
        <v>104.20749279388941</v>
      </c>
      <c r="J66" s="46">
        <f t="shared" si="4"/>
        <v>1141645.0417500017</v>
      </c>
      <c r="K66" s="109">
        <f t="shared" si="5"/>
        <v>119.29760171608783</v>
      </c>
      <c r="L66" s="30"/>
      <c r="M66" s="32"/>
      <c r="N66" s="30"/>
      <c r="O66" s="30"/>
      <c r="P66" s="32"/>
      <c r="Q66" s="32"/>
      <c r="R66" s="32"/>
      <c r="S66" s="32"/>
    </row>
    <row r="67" spans="1:19" ht="16" customHeight="1" x14ac:dyDescent="0.25">
      <c r="A67" s="23" t="s">
        <v>113</v>
      </c>
      <c r="B67" s="75">
        <f t="shared" ref="B67:E67" si="9">B9+B13+B66</f>
        <v>6874523.4260000009</v>
      </c>
      <c r="C67" s="75">
        <f t="shared" si="9"/>
        <v>7740121.0415900005</v>
      </c>
      <c r="D67" s="55">
        <f t="shared" si="9"/>
        <v>8067814.0377600016</v>
      </c>
      <c r="E67" s="55">
        <f t="shared" si="9"/>
        <v>6766787.5894499999</v>
      </c>
      <c r="F67" s="40">
        <f t="shared" si="7"/>
        <v>1193290.6117600007</v>
      </c>
      <c r="G67" s="40">
        <f t="shared" si="1"/>
        <v>117.358157617834</v>
      </c>
      <c r="H67" s="40">
        <f t="shared" si="2"/>
        <v>327692.9961700011</v>
      </c>
      <c r="I67" s="110">
        <f t="shared" si="3"/>
        <v>104.23369343204334</v>
      </c>
      <c r="J67" s="40">
        <f t="shared" si="4"/>
        <v>1301026.4483100018</v>
      </c>
      <c r="K67" s="110">
        <f t="shared" si="5"/>
        <v>119.22664825978006</v>
      </c>
      <c r="L67" s="30"/>
      <c r="M67" s="32"/>
      <c r="N67" s="30"/>
      <c r="O67" s="30"/>
      <c r="P67" s="32"/>
      <c r="Q67" s="32"/>
      <c r="R67" s="32"/>
      <c r="S67" s="32"/>
    </row>
    <row r="68" spans="1:19" x14ac:dyDescent="0.25">
      <c r="B68" s="56"/>
      <c r="C68" s="56"/>
      <c r="D68" s="56"/>
      <c r="E68" s="56"/>
    </row>
    <row r="69" spans="1:19" x14ac:dyDescent="0.25">
      <c r="B69" s="56"/>
      <c r="D69" s="56"/>
    </row>
    <row r="70" spans="1:19" ht="15.5" x14ac:dyDescent="0.25">
      <c r="A70" s="76"/>
      <c r="C70" s="56"/>
      <c r="D70" s="16"/>
      <c r="E70" s="56"/>
    </row>
    <row r="71" spans="1:19" ht="15.5" x14ac:dyDescent="0.25">
      <c r="A71" s="76"/>
      <c r="C71" s="56"/>
      <c r="D71" s="56"/>
      <c r="E71" s="66"/>
    </row>
    <row r="72" spans="1:19" ht="15.5" x14ac:dyDescent="0.25">
      <c r="A72" s="76"/>
      <c r="D72" s="56"/>
    </row>
    <row r="73" spans="1:19" x14ac:dyDescent="0.25">
      <c r="C73" s="16"/>
      <c r="D73" s="16"/>
    </row>
    <row r="74" spans="1:19" x14ac:dyDescent="0.25">
      <c r="C74" s="16"/>
      <c r="D74" s="16"/>
    </row>
    <row r="75" spans="1:19" x14ac:dyDescent="0.25">
      <c r="C75" s="16"/>
      <c r="D75" s="16"/>
    </row>
    <row r="76" spans="1:19" x14ac:dyDescent="0.25">
      <c r="C76" s="16"/>
      <c r="D76" s="16"/>
    </row>
    <row r="77" spans="1:19" x14ac:dyDescent="0.25">
      <c r="C77" s="16"/>
      <c r="D77" s="16"/>
    </row>
    <row r="78" spans="1:19" x14ac:dyDescent="0.25">
      <c r="C78" s="16"/>
      <c r="D78" s="16"/>
    </row>
    <row r="79" spans="1:19" x14ac:dyDescent="0.25">
      <c r="C79" s="16"/>
      <c r="D79" s="16"/>
    </row>
    <row r="80" spans="1:19" x14ac:dyDescent="0.25">
      <c r="C80" s="16"/>
      <c r="D80" s="16"/>
    </row>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14">
    <mergeCell ref="A1:K1"/>
    <mergeCell ref="A2:K2"/>
    <mergeCell ref="A3:K3"/>
    <mergeCell ref="A4:K4"/>
    <mergeCell ref="A6:A8"/>
    <mergeCell ref="B6:B8"/>
    <mergeCell ref="C6:C8"/>
    <mergeCell ref="D6:E6"/>
    <mergeCell ref="F6:K6"/>
    <mergeCell ref="H7:I7"/>
    <mergeCell ref="J7:K7"/>
    <mergeCell ref="D7:D8"/>
    <mergeCell ref="E7:E8"/>
    <mergeCell ref="F7:G7"/>
  </mergeCells>
  <printOptions horizontalCentered="1"/>
  <pageMargins left="0.15748031496062992" right="0.15748031496062992" top="0.19685039370078741" bottom="0.15748031496062992" header="0.15748031496062992" footer="0.19685039370078741"/>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Q85"/>
  <sheetViews>
    <sheetView tabSelected="1" view="pageBreakPreview" zoomScale="75" zoomScaleNormal="75" zoomScaleSheetLayoutView="75" workbookViewId="0">
      <selection activeCell="E6" sqref="E6:F6"/>
    </sheetView>
  </sheetViews>
  <sheetFormatPr defaultColWidth="9" defaultRowHeight="13" x14ac:dyDescent="0.3"/>
  <cols>
    <col min="1" max="1" width="58.453125" style="16" customWidth="1"/>
    <col min="2" max="2" width="11.7265625" style="1" customWidth="1"/>
    <col min="3" max="3" width="14.7265625" style="1" customWidth="1"/>
    <col min="4" max="4" width="15.1796875" style="3" customWidth="1"/>
    <col min="5" max="5" width="13.453125" style="60" customWidth="1"/>
    <col min="6" max="6" width="13.7265625" style="1" customWidth="1"/>
    <col min="7" max="7" width="15" style="9" customWidth="1"/>
    <col min="8" max="8" width="8.81640625" style="9" customWidth="1"/>
    <col min="9" max="9" width="15.26953125" style="9" customWidth="1"/>
    <col min="10" max="10" width="8.453125" style="9" customWidth="1"/>
    <col min="11" max="11" width="14.453125" style="1" customWidth="1"/>
    <col min="12" max="12" width="11.453125" style="1" customWidth="1"/>
    <col min="13" max="16384" width="9" style="1"/>
  </cols>
  <sheetData>
    <row r="1" spans="1:14" ht="17.5" x14ac:dyDescent="0.35">
      <c r="A1" s="131" t="s">
        <v>40</v>
      </c>
      <c r="B1" s="131"/>
      <c r="C1" s="131"/>
      <c r="D1" s="131"/>
      <c r="E1" s="131"/>
      <c r="F1" s="131"/>
      <c r="G1" s="131"/>
      <c r="H1" s="131"/>
      <c r="I1" s="131"/>
      <c r="J1" s="131"/>
      <c r="K1" s="131"/>
      <c r="L1" s="131"/>
    </row>
    <row r="2" spans="1:14" ht="17.5" customHeight="1" x14ac:dyDescent="0.35">
      <c r="A2" s="132" t="s">
        <v>131</v>
      </c>
      <c r="B2" s="132"/>
      <c r="C2" s="132"/>
      <c r="D2" s="132"/>
      <c r="E2" s="132"/>
      <c r="F2" s="132"/>
      <c r="G2" s="132"/>
      <c r="H2" s="132"/>
      <c r="I2" s="132"/>
      <c r="J2" s="132"/>
      <c r="K2" s="132"/>
      <c r="L2" s="132"/>
    </row>
    <row r="3" spans="1:14" ht="17.5" customHeight="1" x14ac:dyDescent="0.35">
      <c r="A3" s="133" t="s">
        <v>48</v>
      </c>
      <c r="B3" s="133"/>
      <c r="C3" s="133"/>
      <c r="D3" s="133"/>
      <c r="E3" s="133"/>
      <c r="F3" s="133"/>
      <c r="G3" s="133"/>
      <c r="H3" s="133"/>
      <c r="I3" s="133"/>
      <c r="J3" s="133"/>
      <c r="K3" s="133"/>
      <c r="L3" s="133"/>
    </row>
    <row r="4" spans="1:14" ht="17.5" customHeight="1" x14ac:dyDescent="0.35">
      <c r="A4" s="134" t="s">
        <v>156</v>
      </c>
      <c r="B4" s="134"/>
      <c r="C4" s="134"/>
      <c r="D4" s="134"/>
      <c r="E4" s="134"/>
      <c r="F4" s="134"/>
      <c r="G4" s="134"/>
      <c r="H4" s="134"/>
      <c r="I4" s="134"/>
      <c r="J4" s="134"/>
      <c r="K4" s="134"/>
      <c r="L4" s="134"/>
    </row>
    <row r="5" spans="1:14" ht="21.65" customHeight="1" x14ac:dyDescent="0.35">
      <c r="A5" s="33"/>
      <c r="B5" s="25"/>
      <c r="C5" s="17"/>
      <c r="D5" s="69"/>
      <c r="E5" s="69"/>
      <c r="F5" s="71"/>
      <c r="K5" s="2"/>
      <c r="L5" s="37" t="s">
        <v>53</v>
      </c>
    </row>
    <row r="6" spans="1:14" ht="65.25" customHeight="1" x14ac:dyDescent="0.3">
      <c r="A6" s="116" t="s">
        <v>41</v>
      </c>
      <c r="B6" s="116" t="s">
        <v>51</v>
      </c>
      <c r="C6" s="135" t="s">
        <v>132</v>
      </c>
      <c r="D6" s="138" t="s">
        <v>133</v>
      </c>
      <c r="E6" s="122" t="s">
        <v>35</v>
      </c>
      <c r="F6" s="123"/>
      <c r="G6" s="122" t="s">
        <v>36</v>
      </c>
      <c r="H6" s="123"/>
      <c r="I6" s="123"/>
      <c r="J6" s="123"/>
      <c r="K6" s="123"/>
      <c r="L6" s="124"/>
    </row>
    <row r="7" spans="1:14" ht="77.25" customHeight="1" x14ac:dyDescent="0.3">
      <c r="A7" s="117"/>
      <c r="B7" s="117"/>
      <c r="C7" s="136"/>
      <c r="D7" s="139"/>
      <c r="E7" s="127" t="s">
        <v>157</v>
      </c>
      <c r="F7" s="127" t="s">
        <v>158</v>
      </c>
      <c r="G7" s="129" t="s">
        <v>134</v>
      </c>
      <c r="H7" s="130"/>
      <c r="I7" s="125" t="s">
        <v>135</v>
      </c>
      <c r="J7" s="126"/>
      <c r="K7" s="122" t="s">
        <v>159</v>
      </c>
      <c r="L7" s="124"/>
    </row>
    <row r="8" spans="1:14" ht="15" customHeight="1" x14ac:dyDescent="0.35">
      <c r="A8" s="118"/>
      <c r="B8" s="118"/>
      <c r="C8" s="137"/>
      <c r="D8" s="140"/>
      <c r="E8" s="128"/>
      <c r="F8" s="128"/>
      <c r="G8" s="13" t="s">
        <v>37</v>
      </c>
      <c r="H8" s="14" t="s">
        <v>38</v>
      </c>
      <c r="I8" s="13" t="s">
        <v>37</v>
      </c>
      <c r="J8" s="14" t="s">
        <v>38</v>
      </c>
      <c r="K8" s="13" t="s">
        <v>37</v>
      </c>
      <c r="L8" s="14" t="s">
        <v>38</v>
      </c>
    </row>
    <row r="9" spans="1:14" ht="17.5" x14ac:dyDescent="0.35">
      <c r="A9" s="141" t="s">
        <v>47</v>
      </c>
      <c r="B9" s="142"/>
      <c r="C9" s="142"/>
      <c r="D9" s="142"/>
      <c r="E9" s="142"/>
      <c r="F9" s="142"/>
      <c r="G9" s="142"/>
      <c r="H9" s="142"/>
      <c r="I9" s="142"/>
      <c r="J9" s="142"/>
      <c r="K9" s="142"/>
      <c r="L9" s="143"/>
    </row>
    <row r="10" spans="1:14" ht="20.25" customHeight="1" x14ac:dyDescent="0.3">
      <c r="A10" s="77" t="s">
        <v>43</v>
      </c>
      <c r="B10" s="78">
        <v>10000000</v>
      </c>
      <c r="C10" s="79">
        <f t="shared" ref="C10:D10" si="0">C11+C14+C15+C17+C18+C19+C20+C21+C22+C23+C24+C25+C27+C28+C31+C32+C33+C34+C43+C44</f>
        <v>6632193.1020000018</v>
      </c>
      <c r="D10" s="79">
        <f t="shared" si="0"/>
        <v>7440746.2274099998</v>
      </c>
      <c r="E10" s="79">
        <v>7727503.9051199993</v>
      </c>
      <c r="F10" s="79">
        <f t="shared" ref="F10" si="1">F11+F14+F15+F17+F18+F19+F20+F21+F22+F23+F24+F25+F27+F28+F31+F32+F33+F34+F43+F44</f>
        <v>6461325.1494900007</v>
      </c>
      <c r="G10" s="40">
        <f>E10-C10</f>
        <v>1095310.8031199975</v>
      </c>
      <c r="H10" s="40">
        <f>IF(C10=0,0,E10/C10*100)</f>
        <v>116.51506200550305</v>
      </c>
      <c r="I10" s="40">
        <f>E10-D10</f>
        <v>286757.67770999949</v>
      </c>
      <c r="J10" s="40">
        <f>IF(D10=0,0,E10/D10*100)</f>
        <v>103.85388331957419</v>
      </c>
      <c r="K10" s="40">
        <f>E10-F10</f>
        <v>1266178.7556299986</v>
      </c>
      <c r="L10" s="40">
        <f>IF(F10=0,0,E10/F10*100)</f>
        <v>119.59627052246302</v>
      </c>
      <c r="N10" s="111"/>
    </row>
    <row r="11" spans="1:14" ht="21.75" customHeight="1" x14ac:dyDescent="0.3">
      <c r="A11" s="80" t="s">
        <v>116</v>
      </c>
      <c r="B11" s="81">
        <v>11010000</v>
      </c>
      <c r="C11" s="82">
        <v>3895724.1320000002</v>
      </c>
      <c r="D11" s="82">
        <v>4443437.5716500003</v>
      </c>
      <c r="E11" s="98">
        <v>4597635.0676299995</v>
      </c>
      <c r="F11" s="41">
        <v>3854678.6520100008</v>
      </c>
      <c r="G11" s="42">
        <f t="shared" ref="G11:G74" si="2">E11-C11</f>
        <v>701910.93562999927</v>
      </c>
      <c r="H11" s="42">
        <f t="shared" ref="H11:H74" si="3">IF(C11=0,0,E11/C11*100)</f>
        <v>118.01747022753509</v>
      </c>
      <c r="I11" s="42">
        <f t="shared" ref="I11:I74" si="4">E11-D11</f>
        <v>154197.49597999919</v>
      </c>
      <c r="J11" s="42">
        <f t="shared" ref="J11:J74" si="5">IF(D11=0,0,E11/D11*100)</f>
        <v>103.47022982755085</v>
      </c>
      <c r="K11" s="42">
        <f t="shared" ref="K11:K74" si="6">E11-F11</f>
        <v>742956.4156199987</v>
      </c>
      <c r="L11" s="42">
        <f t="shared" ref="L11:L74" si="7">IF(F11=0,0,E11/F11*100)</f>
        <v>119.2741466330167</v>
      </c>
      <c r="N11" s="111"/>
    </row>
    <row r="12" spans="1:14" s="24" customFormat="1" ht="50.25" customHeight="1" x14ac:dyDescent="0.3">
      <c r="A12" s="105" t="s">
        <v>160</v>
      </c>
      <c r="B12" s="106">
        <v>11011300</v>
      </c>
      <c r="C12" s="107">
        <v>57245.93</v>
      </c>
      <c r="D12" s="107">
        <v>60570.523399999998</v>
      </c>
      <c r="E12" s="107">
        <v>68821.62672</v>
      </c>
      <c r="F12" s="72">
        <v>60191.204190000004</v>
      </c>
      <c r="G12" s="46">
        <f t="shared" si="2"/>
        <v>11575.69672</v>
      </c>
      <c r="H12" s="46">
        <f t="shared" si="3"/>
        <v>120.22099513450127</v>
      </c>
      <c r="I12" s="46">
        <f t="shared" si="4"/>
        <v>8251.103320000002</v>
      </c>
      <c r="J12" s="46">
        <f t="shared" si="5"/>
        <v>113.62230810770903</v>
      </c>
      <c r="K12" s="46">
        <f t="shared" si="6"/>
        <v>8630.4225299999962</v>
      </c>
      <c r="L12" s="46">
        <f t="shared" si="7"/>
        <v>114.33834502256698</v>
      </c>
      <c r="N12" s="111"/>
    </row>
    <row r="13" spans="1:14" s="24" customFormat="1" ht="20.25" customHeight="1" x14ac:dyDescent="0.3">
      <c r="A13" s="19" t="s">
        <v>129</v>
      </c>
      <c r="B13" s="84">
        <v>11020000</v>
      </c>
      <c r="C13" s="85">
        <f t="shared" ref="C13:F13" si="8">C14+C15</f>
        <v>81265.399999999994</v>
      </c>
      <c r="D13" s="85">
        <f t="shared" si="8"/>
        <v>97862.682000000001</v>
      </c>
      <c r="E13" s="85">
        <f t="shared" si="8"/>
        <v>104255.31538</v>
      </c>
      <c r="F13" s="85">
        <f t="shared" si="8"/>
        <v>84570.732010000007</v>
      </c>
      <c r="G13" s="49">
        <f t="shared" si="2"/>
        <v>22989.915380000006</v>
      </c>
      <c r="H13" s="49">
        <f t="shared" si="3"/>
        <v>128.28991844007413</v>
      </c>
      <c r="I13" s="49">
        <f t="shared" si="4"/>
        <v>6392.6333799999993</v>
      </c>
      <c r="J13" s="49">
        <f t="shared" si="5"/>
        <v>106.53224829869265</v>
      </c>
      <c r="K13" s="49">
        <f t="shared" si="6"/>
        <v>19684.583369999993</v>
      </c>
      <c r="L13" s="49">
        <f t="shared" si="7"/>
        <v>123.27588150433935</v>
      </c>
      <c r="N13" s="111"/>
    </row>
    <row r="14" spans="1:14" ht="35.5" customHeight="1" x14ac:dyDescent="0.3">
      <c r="A14" s="80" t="s">
        <v>152</v>
      </c>
      <c r="B14" s="81">
        <v>11020000</v>
      </c>
      <c r="C14" s="82">
        <v>69690</v>
      </c>
      <c r="D14" s="82">
        <v>85751</v>
      </c>
      <c r="E14" s="98">
        <v>92098.187030000001</v>
      </c>
      <c r="F14" s="41">
        <v>72847.80432000001</v>
      </c>
      <c r="G14" s="42">
        <f t="shared" si="2"/>
        <v>22408.187030000001</v>
      </c>
      <c r="H14" s="42">
        <f t="shared" si="3"/>
        <v>132.15409245228869</v>
      </c>
      <c r="I14" s="42">
        <f t="shared" si="4"/>
        <v>6347.187030000001</v>
      </c>
      <c r="J14" s="42">
        <f t="shared" si="5"/>
        <v>107.40188106261152</v>
      </c>
      <c r="K14" s="42">
        <f t="shared" si="6"/>
        <v>19250.382709999991</v>
      </c>
      <c r="L14" s="42">
        <f t="shared" si="7"/>
        <v>126.42548102814253</v>
      </c>
      <c r="N14" s="111"/>
    </row>
    <row r="15" spans="1:14" ht="33" customHeight="1" x14ac:dyDescent="0.3">
      <c r="A15" s="80" t="s">
        <v>23</v>
      </c>
      <c r="B15" s="81">
        <v>11020200</v>
      </c>
      <c r="C15" s="82">
        <v>11575.4</v>
      </c>
      <c r="D15" s="82">
        <v>12111.682000000001</v>
      </c>
      <c r="E15" s="98">
        <v>12157.128350000001</v>
      </c>
      <c r="F15" s="41">
        <v>11722.92769</v>
      </c>
      <c r="G15" s="42">
        <f t="shared" si="2"/>
        <v>581.72835000000123</v>
      </c>
      <c r="H15" s="42">
        <f t="shared" si="3"/>
        <v>105.02555721616534</v>
      </c>
      <c r="I15" s="42">
        <f t="shared" si="4"/>
        <v>45.446350000000166</v>
      </c>
      <c r="J15" s="42">
        <f t="shared" si="5"/>
        <v>100.37522740441831</v>
      </c>
      <c r="K15" s="42">
        <f t="shared" si="6"/>
        <v>434.20066000000043</v>
      </c>
      <c r="L15" s="42">
        <f t="shared" si="7"/>
        <v>103.70385855378419</v>
      </c>
      <c r="N15" s="111"/>
    </row>
    <row r="16" spans="1:14" ht="33" customHeight="1" x14ac:dyDescent="0.3">
      <c r="A16" s="83" t="s">
        <v>16</v>
      </c>
      <c r="B16" s="84">
        <v>13000000</v>
      </c>
      <c r="C16" s="85">
        <f>SUM(C17:C25)</f>
        <v>37147.870999999999</v>
      </c>
      <c r="D16" s="85">
        <f t="shared" ref="D16:F16" si="9">SUM(D17:D25)</f>
        <v>41266.923880000002</v>
      </c>
      <c r="E16" s="85">
        <f t="shared" si="9"/>
        <v>42853.612440000004</v>
      </c>
      <c r="F16" s="85">
        <f t="shared" si="9"/>
        <v>37891.156199999998</v>
      </c>
      <c r="G16" s="49">
        <f t="shared" si="2"/>
        <v>5705.7414400000052</v>
      </c>
      <c r="H16" s="49">
        <f t="shared" si="3"/>
        <v>115.35953820879803</v>
      </c>
      <c r="I16" s="49">
        <f t="shared" si="4"/>
        <v>1586.6885600000023</v>
      </c>
      <c r="J16" s="49">
        <f t="shared" si="5"/>
        <v>103.84494023497834</v>
      </c>
      <c r="K16" s="49">
        <f t="shared" si="6"/>
        <v>4962.4562400000068</v>
      </c>
      <c r="L16" s="49">
        <f t="shared" si="7"/>
        <v>113.09660812092086</v>
      </c>
      <c r="N16" s="111"/>
    </row>
    <row r="17" spans="1:14" ht="48" customHeight="1" x14ac:dyDescent="0.3">
      <c r="A17" s="80" t="s">
        <v>0</v>
      </c>
      <c r="B17" s="81">
        <v>13010100</v>
      </c>
      <c r="C17" s="82">
        <v>16231.865000000002</v>
      </c>
      <c r="D17" s="82">
        <v>16664.535</v>
      </c>
      <c r="E17" s="98">
        <v>16623.002150000004</v>
      </c>
      <c r="F17" s="41">
        <v>16430.556329999996</v>
      </c>
      <c r="G17" s="42">
        <f t="shared" si="2"/>
        <v>391.13715000000229</v>
      </c>
      <c r="H17" s="42">
        <f t="shared" si="3"/>
        <v>102.40968705690936</v>
      </c>
      <c r="I17" s="42">
        <f t="shared" si="4"/>
        <v>-41.53284999999596</v>
      </c>
      <c r="J17" s="42">
        <f t="shared" si="5"/>
        <v>99.75077102361395</v>
      </c>
      <c r="K17" s="42">
        <f t="shared" si="6"/>
        <v>192.4458200000081</v>
      </c>
      <c r="L17" s="42">
        <f t="shared" si="7"/>
        <v>101.17126782644985</v>
      </c>
      <c r="N17" s="111"/>
    </row>
    <row r="18" spans="1:14" ht="64.5" customHeight="1" x14ac:dyDescent="0.3">
      <c r="A18" s="80" t="s">
        <v>7</v>
      </c>
      <c r="B18" s="86">
        <v>13010200</v>
      </c>
      <c r="C18" s="82">
        <v>6938.869999999999</v>
      </c>
      <c r="D18" s="82">
        <v>8156.6078399999997</v>
      </c>
      <c r="E18" s="98">
        <v>9542.1940299999969</v>
      </c>
      <c r="F18" s="41">
        <v>7562.9133900000006</v>
      </c>
      <c r="G18" s="42">
        <f t="shared" si="2"/>
        <v>2603.3240299999979</v>
      </c>
      <c r="H18" s="42">
        <f t="shared" si="3"/>
        <v>137.5179824668858</v>
      </c>
      <c r="I18" s="42">
        <f t="shared" si="4"/>
        <v>1385.5861899999973</v>
      </c>
      <c r="J18" s="42">
        <f t="shared" si="5"/>
        <v>116.98728463081287</v>
      </c>
      <c r="K18" s="42">
        <f t="shared" si="6"/>
        <v>1979.2806399999963</v>
      </c>
      <c r="L18" s="42">
        <f t="shared" si="7"/>
        <v>126.17087540123207</v>
      </c>
      <c r="N18" s="111"/>
    </row>
    <row r="19" spans="1:14" ht="21.25" customHeight="1" x14ac:dyDescent="0.3">
      <c r="A19" s="80" t="s">
        <v>1</v>
      </c>
      <c r="B19" s="81">
        <v>13020000</v>
      </c>
      <c r="C19" s="82">
        <v>7710.2</v>
      </c>
      <c r="D19" s="82">
        <v>6010.2</v>
      </c>
      <c r="E19" s="98">
        <v>6070.2785299999996</v>
      </c>
      <c r="F19" s="41">
        <v>7711.5786100000005</v>
      </c>
      <c r="G19" s="42">
        <f t="shared" si="2"/>
        <v>-1639.9214700000002</v>
      </c>
      <c r="H19" s="42">
        <f t="shared" si="3"/>
        <v>78.730493761510729</v>
      </c>
      <c r="I19" s="42">
        <f t="shared" si="4"/>
        <v>60.078529999999773</v>
      </c>
      <c r="J19" s="42">
        <f t="shared" si="5"/>
        <v>100.99960949718812</v>
      </c>
      <c r="K19" s="42">
        <f t="shared" si="6"/>
        <v>-1641.3000800000009</v>
      </c>
      <c r="L19" s="42">
        <f t="shared" si="7"/>
        <v>78.716418997899567</v>
      </c>
      <c r="N19" s="111"/>
    </row>
    <row r="20" spans="1:14" ht="67" customHeight="1" x14ac:dyDescent="0.3">
      <c r="A20" s="80" t="s">
        <v>153</v>
      </c>
      <c r="B20" s="81">
        <v>13030100</v>
      </c>
      <c r="C20" s="82">
        <v>2277.4360000000001</v>
      </c>
      <c r="D20" s="82">
        <v>5283.12104</v>
      </c>
      <c r="E20" s="98">
        <v>5622.3655800000006</v>
      </c>
      <c r="F20" s="41">
        <v>2356.28352</v>
      </c>
      <c r="G20" s="42">
        <f t="shared" si="2"/>
        <v>3344.9295800000004</v>
      </c>
      <c r="H20" s="42">
        <f t="shared" si="3"/>
        <v>246.87260498209392</v>
      </c>
      <c r="I20" s="42">
        <f t="shared" si="4"/>
        <v>339.2445400000006</v>
      </c>
      <c r="J20" s="42">
        <f t="shared" si="5"/>
        <v>106.42129032122271</v>
      </c>
      <c r="K20" s="42">
        <f t="shared" si="6"/>
        <v>3266.0820600000006</v>
      </c>
      <c r="L20" s="42">
        <f t="shared" si="7"/>
        <v>238.61159034036791</v>
      </c>
      <c r="N20" s="111"/>
    </row>
    <row r="21" spans="1:14" s="4" customFormat="1" ht="51.65" customHeight="1" x14ac:dyDescent="0.3">
      <c r="A21" s="80" t="s">
        <v>154</v>
      </c>
      <c r="B21" s="86">
        <v>13030700</v>
      </c>
      <c r="C21" s="82">
        <v>178.60000000000002</v>
      </c>
      <c r="D21" s="82">
        <v>178.60000000000002</v>
      </c>
      <c r="E21" s="98">
        <v>149.45645999999999</v>
      </c>
      <c r="F21" s="41">
        <v>188.60902999999999</v>
      </c>
      <c r="G21" s="42">
        <f t="shared" si="2"/>
        <v>-29.14354000000003</v>
      </c>
      <c r="H21" s="42">
        <f t="shared" si="3"/>
        <v>83.682228443449034</v>
      </c>
      <c r="I21" s="42">
        <f t="shared" si="4"/>
        <v>-29.14354000000003</v>
      </c>
      <c r="J21" s="42">
        <f t="shared" si="5"/>
        <v>83.682228443449034</v>
      </c>
      <c r="K21" s="42">
        <f t="shared" si="6"/>
        <v>-39.152569999999997</v>
      </c>
      <c r="L21" s="42">
        <f t="shared" si="7"/>
        <v>79.241412778592832</v>
      </c>
      <c r="N21" s="111"/>
    </row>
    <row r="22" spans="1:14" s="4" customFormat="1" ht="47.5" customHeight="1" x14ac:dyDescent="0.3">
      <c r="A22" s="80" t="s">
        <v>155</v>
      </c>
      <c r="B22" s="86">
        <v>13030800</v>
      </c>
      <c r="C22" s="82">
        <v>679.6</v>
      </c>
      <c r="D22" s="82">
        <v>799.4</v>
      </c>
      <c r="E22" s="98">
        <v>1034.08574</v>
      </c>
      <c r="F22" s="41">
        <v>647.65517</v>
      </c>
      <c r="G22" s="42">
        <f t="shared" si="2"/>
        <v>354.48573999999996</v>
      </c>
      <c r="H22" s="42">
        <f t="shared" si="3"/>
        <v>152.16093878752207</v>
      </c>
      <c r="I22" s="42">
        <f t="shared" si="4"/>
        <v>234.68574000000001</v>
      </c>
      <c r="J22" s="42">
        <f t="shared" si="5"/>
        <v>129.35773580185139</v>
      </c>
      <c r="K22" s="42">
        <f t="shared" si="6"/>
        <v>386.43056999999999</v>
      </c>
      <c r="L22" s="42">
        <f t="shared" si="7"/>
        <v>159.66609824175418</v>
      </c>
      <c r="N22" s="111"/>
    </row>
    <row r="23" spans="1:14" s="4" customFormat="1" ht="35.5" hidden="1" customHeight="1" x14ac:dyDescent="0.3">
      <c r="A23" s="80" t="s">
        <v>54</v>
      </c>
      <c r="B23" s="86">
        <v>13030900</v>
      </c>
      <c r="C23" s="82">
        <v>0</v>
      </c>
      <c r="D23" s="82">
        <v>0</v>
      </c>
      <c r="E23" s="82">
        <v>0</v>
      </c>
      <c r="F23" s="41">
        <v>0</v>
      </c>
      <c r="G23" s="42">
        <f t="shared" si="2"/>
        <v>0</v>
      </c>
      <c r="H23" s="42">
        <f t="shared" si="3"/>
        <v>0</v>
      </c>
      <c r="I23" s="42">
        <f t="shared" si="4"/>
        <v>0</v>
      </c>
      <c r="J23" s="42">
        <f t="shared" si="5"/>
        <v>0</v>
      </c>
      <c r="K23" s="42">
        <f t="shared" si="6"/>
        <v>0</v>
      </c>
      <c r="L23" s="42">
        <f t="shared" si="7"/>
        <v>0</v>
      </c>
      <c r="N23" s="111"/>
    </row>
    <row r="24" spans="1:14" ht="33.75" customHeight="1" x14ac:dyDescent="0.3">
      <c r="A24" s="80" t="s">
        <v>9</v>
      </c>
      <c r="B24" s="86">
        <v>13040100</v>
      </c>
      <c r="C24" s="82">
        <v>3128.8</v>
      </c>
      <c r="D24" s="82">
        <v>4174.45</v>
      </c>
      <c r="E24" s="98">
        <v>3812.2212799999998</v>
      </c>
      <c r="F24" s="41">
        <v>2990.9009500000002</v>
      </c>
      <c r="G24" s="42">
        <f t="shared" si="2"/>
        <v>683.42127999999957</v>
      </c>
      <c r="H24" s="42">
        <f t="shared" si="3"/>
        <v>121.84291996931729</v>
      </c>
      <c r="I24" s="42">
        <f t="shared" si="4"/>
        <v>-362.22872000000007</v>
      </c>
      <c r="J24" s="42">
        <f t="shared" si="5"/>
        <v>91.322719879265534</v>
      </c>
      <c r="K24" s="42">
        <f t="shared" si="6"/>
        <v>821.32032999999956</v>
      </c>
      <c r="L24" s="42">
        <f t="shared" si="7"/>
        <v>127.46063289056761</v>
      </c>
      <c r="N24" s="111"/>
    </row>
    <row r="25" spans="1:14" ht="30.25" customHeight="1" x14ac:dyDescent="0.3">
      <c r="A25" s="80" t="s">
        <v>30</v>
      </c>
      <c r="B25" s="86">
        <v>13040200</v>
      </c>
      <c r="C25" s="82">
        <v>2.5</v>
      </c>
      <c r="D25" s="104">
        <v>0.01</v>
      </c>
      <c r="E25" s="102">
        <v>8.6700000000000006E-3</v>
      </c>
      <c r="F25" s="41">
        <v>2.6591999999999998</v>
      </c>
      <c r="G25" s="42">
        <f t="shared" si="2"/>
        <v>-2.49133</v>
      </c>
      <c r="H25" s="42">
        <f t="shared" si="3"/>
        <v>0.3468</v>
      </c>
      <c r="I25" s="42">
        <f t="shared" si="4"/>
        <v>-1.3299999999999996E-3</v>
      </c>
      <c r="J25" s="42">
        <f t="shared" si="5"/>
        <v>86.7</v>
      </c>
      <c r="K25" s="42">
        <f t="shared" si="6"/>
        <v>-2.6505299999999998</v>
      </c>
      <c r="L25" s="42">
        <f t="shared" si="7"/>
        <v>0.32603790613718414</v>
      </c>
      <c r="N25" s="111"/>
    </row>
    <row r="26" spans="1:14" s="15" customFormat="1" ht="21.25" customHeight="1" x14ac:dyDescent="0.3">
      <c r="A26" s="83" t="s">
        <v>17</v>
      </c>
      <c r="B26" s="84">
        <v>14000000</v>
      </c>
      <c r="C26" s="85">
        <f>C27+C28+C31+C32</f>
        <v>655677.43000000005</v>
      </c>
      <c r="D26" s="85">
        <f t="shared" ref="D26:E26" si="10">D27+D28+D31+D32</f>
        <v>737271.64545000007</v>
      </c>
      <c r="E26" s="85">
        <f t="shared" si="10"/>
        <v>770375.10181000002</v>
      </c>
      <c r="F26" s="85">
        <f>F27+F28+F31+F32</f>
        <v>584426.66949</v>
      </c>
      <c r="G26" s="49">
        <f t="shared" si="2"/>
        <v>114697.67180999997</v>
      </c>
      <c r="H26" s="49">
        <f t="shared" si="3"/>
        <v>117.49300289473132</v>
      </c>
      <c r="I26" s="49">
        <f t="shared" si="4"/>
        <v>33103.456359999953</v>
      </c>
      <c r="J26" s="49">
        <f t="shared" si="5"/>
        <v>104.48999450396536</v>
      </c>
      <c r="K26" s="49">
        <f t="shared" si="6"/>
        <v>185948.43232000002</v>
      </c>
      <c r="L26" s="49">
        <f t="shared" si="7"/>
        <v>131.8172393608026</v>
      </c>
      <c r="N26" s="111"/>
    </row>
    <row r="27" spans="1:14" s="4" customFormat="1" ht="32.25" customHeight="1" x14ac:dyDescent="0.3">
      <c r="A27" s="80" t="s">
        <v>124</v>
      </c>
      <c r="B27" s="86" t="s">
        <v>18</v>
      </c>
      <c r="C27" s="82">
        <v>45672.490000000005</v>
      </c>
      <c r="D27" s="82">
        <v>45438.649680000002</v>
      </c>
      <c r="E27" s="98">
        <v>42126.25778</v>
      </c>
      <c r="F27" s="41">
        <v>40262.195140000003</v>
      </c>
      <c r="G27" s="42">
        <f t="shared" si="2"/>
        <v>-3546.2322200000053</v>
      </c>
      <c r="H27" s="42">
        <f t="shared" si="3"/>
        <v>92.235518098531514</v>
      </c>
      <c r="I27" s="42">
        <f t="shared" si="4"/>
        <v>-3312.3919000000024</v>
      </c>
      <c r="J27" s="42">
        <f t="shared" si="5"/>
        <v>92.71018852160573</v>
      </c>
      <c r="K27" s="42">
        <f t="shared" si="6"/>
        <v>1864.0626399999965</v>
      </c>
      <c r="L27" s="42">
        <f t="shared" si="7"/>
        <v>104.62980876606022</v>
      </c>
      <c r="N27" s="111"/>
    </row>
    <row r="28" spans="1:14" s="4" customFormat="1" ht="32.25" customHeight="1" x14ac:dyDescent="0.3">
      <c r="A28" s="80" t="s">
        <v>3</v>
      </c>
      <c r="B28" s="86" t="s">
        <v>4</v>
      </c>
      <c r="C28" s="82">
        <v>293419.69400000002</v>
      </c>
      <c r="D28" s="82">
        <v>333512.15477000002</v>
      </c>
      <c r="E28" s="98">
        <v>352684.49039000005</v>
      </c>
      <c r="F28" s="41">
        <v>246988.27204000001</v>
      </c>
      <c r="G28" s="42">
        <f t="shared" si="2"/>
        <v>59264.796390000032</v>
      </c>
      <c r="H28" s="42">
        <f t="shared" si="3"/>
        <v>120.1979613508833</v>
      </c>
      <c r="I28" s="42">
        <f t="shared" si="4"/>
        <v>19172.335620000027</v>
      </c>
      <c r="J28" s="42">
        <f t="shared" si="5"/>
        <v>105.74861675827731</v>
      </c>
      <c r="K28" s="42">
        <f t="shared" si="6"/>
        <v>105696.21835000004</v>
      </c>
      <c r="L28" s="42">
        <f t="shared" si="7"/>
        <v>142.79402316433973</v>
      </c>
      <c r="N28" s="111"/>
    </row>
    <row r="29" spans="1:14" s="4" customFormat="1" ht="46.5" customHeight="1" x14ac:dyDescent="0.3">
      <c r="A29" s="87" t="s">
        <v>115</v>
      </c>
      <c r="B29" s="88" t="s">
        <v>150</v>
      </c>
      <c r="C29" s="89">
        <f>C27+C28</f>
        <v>339092.18400000001</v>
      </c>
      <c r="D29" s="89">
        <f>D27+D28</f>
        <v>378950.80445000005</v>
      </c>
      <c r="E29" s="89">
        <f t="shared" ref="E29:F29" si="11">E27+E28</f>
        <v>394810.74817000004</v>
      </c>
      <c r="F29" s="101">
        <f t="shared" si="11"/>
        <v>287250.46718000004</v>
      </c>
      <c r="G29" s="40">
        <f t="shared" si="2"/>
        <v>55718.564170000027</v>
      </c>
      <c r="H29" s="40">
        <f t="shared" si="3"/>
        <v>116.4316863670323</v>
      </c>
      <c r="I29" s="40">
        <f t="shared" si="4"/>
        <v>15859.943719999981</v>
      </c>
      <c r="J29" s="40">
        <f t="shared" si="5"/>
        <v>104.18522497742649</v>
      </c>
      <c r="K29" s="40">
        <f t="shared" si="6"/>
        <v>107560.28099</v>
      </c>
      <c r="L29" s="40">
        <f t="shared" si="7"/>
        <v>137.4447714727647</v>
      </c>
      <c r="N29" s="111"/>
    </row>
    <row r="30" spans="1:14" s="4" customFormat="1" ht="35.5" customHeight="1" x14ac:dyDescent="0.3">
      <c r="A30" s="90" t="s">
        <v>122</v>
      </c>
      <c r="B30" s="91">
        <v>14040000</v>
      </c>
      <c r="C30" s="92">
        <f>SUM(C31:C32)</f>
        <v>316585.24600000004</v>
      </c>
      <c r="D30" s="92">
        <f>SUM(D31:D32)</f>
        <v>358320.84100000001</v>
      </c>
      <c r="E30" s="92">
        <f t="shared" ref="E30:F30" si="12">SUM(E31:E32)</f>
        <v>375564.35363999999</v>
      </c>
      <c r="F30" s="92">
        <f t="shared" si="12"/>
        <v>297176.20230999996</v>
      </c>
      <c r="G30" s="44">
        <f t="shared" si="2"/>
        <v>58979.107639999944</v>
      </c>
      <c r="H30" s="44">
        <f t="shared" si="3"/>
        <v>118.62977140760374</v>
      </c>
      <c r="I30" s="44">
        <f t="shared" si="4"/>
        <v>17243.512639999972</v>
      </c>
      <c r="J30" s="44">
        <f t="shared" si="5"/>
        <v>104.81231083067254</v>
      </c>
      <c r="K30" s="44">
        <f t="shared" si="6"/>
        <v>78388.151330000022</v>
      </c>
      <c r="L30" s="44">
        <f t="shared" si="7"/>
        <v>126.37766776770007</v>
      </c>
      <c r="N30" s="111"/>
    </row>
    <row r="31" spans="1:14" s="4" customFormat="1" ht="68.5" customHeight="1" x14ac:dyDescent="0.3">
      <c r="A31" s="93" t="s">
        <v>120</v>
      </c>
      <c r="B31" s="81">
        <v>14040100</v>
      </c>
      <c r="C31" s="82">
        <v>174644.99600000001</v>
      </c>
      <c r="D31" s="82">
        <v>211148.99100000001</v>
      </c>
      <c r="E31" s="82">
        <v>222365.15235000002</v>
      </c>
      <c r="F31" s="41">
        <v>165371.52276999998</v>
      </c>
      <c r="G31" s="42">
        <f t="shared" si="2"/>
        <v>47720.156350000005</v>
      </c>
      <c r="H31" s="42">
        <f t="shared" si="3"/>
        <v>127.32409026480209</v>
      </c>
      <c r="I31" s="42">
        <f t="shared" si="4"/>
        <v>11216.161350000009</v>
      </c>
      <c r="J31" s="42">
        <f t="shared" si="5"/>
        <v>105.31196540266679</v>
      </c>
      <c r="K31" s="42">
        <f t="shared" si="6"/>
        <v>56993.629580000037</v>
      </c>
      <c r="L31" s="42">
        <f t="shared" si="7"/>
        <v>134.46399272701095</v>
      </c>
      <c r="N31" s="111"/>
    </row>
    <row r="32" spans="1:14" s="4" customFormat="1" ht="58.75" customHeight="1" x14ac:dyDescent="0.3">
      <c r="A32" s="94" t="s">
        <v>119</v>
      </c>
      <c r="B32" s="81">
        <v>14040200</v>
      </c>
      <c r="C32" s="82">
        <v>141940.25</v>
      </c>
      <c r="D32" s="82">
        <v>147171.84999999998</v>
      </c>
      <c r="E32" s="98">
        <v>153199.20129</v>
      </c>
      <c r="F32" s="41">
        <v>131804.67953999998</v>
      </c>
      <c r="G32" s="42">
        <f t="shared" si="2"/>
        <v>11258.951289999997</v>
      </c>
      <c r="H32" s="42">
        <f t="shared" si="3"/>
        <v>107.93217659543363</v>
      </c>
      <c r="I32" s="42">
        <f t="shared" si="4"/>
        <v>6027.3512900000205</v>
      </c>
      <c r="J32" s="42">
        <f t="shared" si="5"/>
        <v>104.09545119532031</v>
      </c>
      <c r="K32" s="42">
        <f t="shared" si="6"/>
        <v>21394.521750000014</v>
      </c>
      <c r="L32" s="42">
        <f t="shared" si="7"/>
        <v>116.23198950497597</v>
      </c>
      <c r="N32" s="111"/>
    </row>
    <row r="33" spans="1:14" s="4" customFormat="1" ht="18" hidden="1" customHeight="1" x14ac:dyDescent="0.3">
      <c r="A33" s="80" t="s">
        <v>29</v>
      </c>
      <c r="B33" s="81">
        <v>16010000</v>
      </c>
      <c r="C33" s="82">
        <v>0</v>
      </c>
      <c r="D33" s="82">
        <v>0</v>
      </c>
      <c r="E33" s="98">
        <v>0</v>
      </c>
      <c r="F33" s="52">
        <v>0</v>
      </c>
      <c r="G33" s="42">
        <f t="shared" si="2"/>
        <v>0</v>
      </c>
      <c r="H33" s="42">
        <f t="shared" si="3"/>
        <v>0</v>
      </c>
      <c r="I33" s="42">
        <f t="shared" si="4"/>
        <v>0</v>
      </c>
      <c r="J33" s="42">
        <f t="shared" si="5"/>
        <v>0</v>
      </c>
      <c r="K33" s="42">
        <f t="shared" si="6"/>
        <v>0</v>
      </c>
      <c r="L33" s="42">
        <f t="shared" si="7"/>
        <v>0</v>
      </c>
      <c r="N33" s="111"/>
    </row>
    <row r="34" spans="1:14" s="4" customFormat="1" ht="66.650000000000006" customHeight="1" x14ac:dyDescent="0.3">
      <c r="A34" s="83" t="s">
        <v>151</v>
      </c>
      <c r="B34" s="84">
        <v>18000000</v>
      </c>
      <c r="C34" s="85">
        <f t="shared" ref="C34:F34" si="13">C35+C39+C40+C41+C42</f>
        <v>1962378.2689999999</v>
      </c>
      <c r="D34" s="85">
        <f t="shared" si="13"/>
        <v>2120903.9044300001</v>
      </c>
      <c r="E34" s="85">
        <f>E35+E39+E40+E41+E42</f>
        <v>2212382.0278599998</v>
      </c>
      <c r="F34" s="99">
        <f t="shared" si="13"/>
        <v>1899752.3197799998</v>
      </c>
      <c r="G34" s="49">
        <f t="shared" si="2"/>
        <v>250003.75885999994</v>
      </c>
      <c r="H34" s="49">
        <f t="shared" si="3"/>
        <v>112.73983527077063</v>
      </c>
      <c r="I34" s="49">
        <f t="shared" si="4"/>
        <v>91478.123429999687</v>
      </c>
      <c r="J34" s="49">
        <f t="shared" si="5"/>
        <v>104.31316681717293</v>
      </c>
      <c r="K34" s="49">
        <f t="shared" si="6"/>
        <v>312629.70808000001</v>
      </c>
      <c r="L34" s="49">
        <f t="shared" si="7"/>
        <v>116.45634037789748</v>
      </c>
      <c r="N34" s="111"/>
    </row>
    <row r="35" spans="1:14" s="4" customFormat="1" ht="20.25" customHeight="1" x14ac:dyDescent="0.3">
      <c r="A35" s="80" t="s">
        <v>10</v>
      </c>
      <c r="B35" s="81">
        <v>18010000</v>
      </c>
      <c r="C35" s="82">
        <f t="shared" ref="C35:F35" si="14">SUM(C36:C38)</f>
        <v>873662.38199999998</v>
      </c>
      <c r="D35" s="82">
        <f t="shared" si="14"/>
        <v>966268.74375000014</v>
      </c>
      <c r="E35" s="82">
        <f t="shared" si="14"/>
        <v>1034520.07415</v>
      </c>
      <c r="F35" s="98">
        <f t="shared" si="14"/>
        <v>872901.94692999998</v>
      </c>
      <c r="G35" s="42">
        <f t="shared" si="2"/>
        <v>160857.69215000002</v>
      </c>
      <c r="H35" s="42">
        <f t="shared" si="3"/>
        <v>118.41188260638651</v>
      </c>
      <c r="I35" s="42">
        <f t="shared" si="4"/>
        <v>68251.330399999861</v>
      </c>
      <c r="J35" s="42">
        <f t="shared" si="5"/>
        <v>107.0633900601113</v>
      </c>
      <c r="K35" s="42">
        <f t="shared" si="6"/>
        <v>161618.12722000002</v>
      </c>
      <c r="L35" s="42">
        <f t="shared" si="7"/>
        <v>118.51503800494565</v>
      </c>
      <c r="N35" s="111"/>
    </row>
    <row r="36" spans="1:14" s="20" customFormat="1" ht="33" customHeight="1" x14ac:dyDescent="0.35">
      <c r="A36" s="95" t="s">
        <v>12</v>
      </c>
      <c r="B36" s="96" t="s">
        <v>11</v>
      </c>
      <c r="C36" s="97">
        <v>248824.201</v>
      </c>
      <c r="D36" s="97">
        <v>277209.28090999997</v>
      </c>
      <c r="E36" s="100">
        <v>295227.67564000003</v>
      </c>
      <c r="F36" s="50">
        <v>260040.71408000001</v>
      </c>
      <c r="G36" s="48">
        <f t="shared" si="2"/>
        <v>46403.474640000029</v>
      </c>
      <c r="H36" s="48">
        <f t="shared" si="3"/>
        <v>118.64910022960349</v>
      </c>
      <c r="I36" s="48">
        <f t="shared" si="4"/>
        <v>18018.394730000058</v>
      </c>
      <c r="J36" s="48">
        <f t="shared" si="5"/>
        <v>106.49992477555253</v>
      </c>
      <c r="K36" s="48">
        <f t="shared" si="6"/>
        <v>35186.961560000025</v>
      </c>
      <c r="L36" s="48">
        <f t="shared" si="7"/>
        <v>113.53132784782885</v>
      </c>
      <c r="N36" s="111"/>
    </row>
    <row r="37" spans="1:14" s="20" customFormat="1" ht="35.5" customHeight="1" x14ac:dyDescent="0.35">
      <c r="A37" s="95" t="s">
        <v>24</v>
      </c>
      <c r="B37" s="96" t="s">
        <v>13</v>
      </c>
      <c r="C37" s="97">
        <v>622863.84100000001</v>
      </c>
      <c r="D37" s="97">
        <v>686140.06250000012</v>
      </c>
      <c r="E37" s="100">
        <v>735971.02286999999</v>
      </c>
      <c r="F37" s="50">
        <v>609848.76011000003</v>
      </c>
      <c r="G37" s="48">
        <f t="shared" si="2"/>
        <v>113107.18186999997</v>
      </c>
      <c r="H37" s="48">
        <f t="shared" si="3"/>
        <v>118.15921465089509</v>
      </c>
      <c r="I37" s="48">
        <f t="shared" si="4"/>
        <v>49830.96036999987</v>
      </c>
      <c r="J37" s="48">
        <f t="shared" si="5"/>
        <v>107.2625055864596</v>
      </c>
      <c r="K37" s="48">
        <f t="shared" si="6"/>
        <v>126122.26275999995</v>
      </c>
      <c r="L37" s="48">
        <f t="shared" si="7"/>
        <v>120.68090828572824</v>
      </c>
      <c r="N37" s="111"/>
    </row>
    <row r="38" spans="1:14" s="20" customFormat="1" ht="38.9" customHeight="1" x14ac:dyDescent="0.35">
      <c r="A38" s="95" t="s">
        <v>20</v>
      </c>
      <c r="B38" s="96" t="s">
        <v>14</v>
      </c>
      <c r="C38" s="97">
        <v>1974.3400000000001</v>
      </c>
      <c r="D38" s="97">
        <v>2919.4003400000001</v>
      </c>
      <c r="E38" s="100">
        <v>3321.3756400000002</v>
      </c>
      <c r="F38" s="50">
        <v>3012.4727400000002</v>
      </c>
      <c r="G38" s="48">
        <f t="shared" si="2"/>
        <v>1347.0356400000001</v>
      </c>
      <c r="H38" s="48">
        <f t="shared" si="3"/>
        <v>168.22713615689293</v>
      </c>
      <c r="I38" s="48">
        <f t="shared" si="4"/>
        <v>401.97530000000006</v>
      </c>
      <c r="J38" s="48">
        <f t="shared" si="5"/>
        <v>113.76910506217177</v>
      </c>
      <c r="K38" s="48">
        <f t="shared" si="6"/>
        <v>308.90290000000005</v>
      </c>
      <c r="L38" s="48">
        <f t="shared" si="7"/>
        <v>110.25413096352202</v>
      </c>
      <c r="N38" s="111"/>
    </row>
    <row r="39" spans="1:14" s="4" customFormat="1" ht="20.25" customHeight="1" x14ac:dyDescent="0.3">
      <c r="A39" s="80" t="s">
        <v>32</v>
      </c>
      <c r="B39" s="81">
        <v>18020000</v>
      </c>
      <c r="C39" s="82">
        <v>4290.6000000000004</v>
      </c>
      <c r="D39" s="82">
        <v>4373.6000000000004</v>
      </c>
      <c r="E39" s="98">
        <v>4322.8230400000002</v>
      </c>
      <c r="F39" s="41">
        <v>3650.4938500000003</v>
      </c>
      <c r="G39" s="42">
        <f t="shared" si="2"/>
        <v>32.223039999999855</v>
      </c>
      <c r="H39" s="42">
        <f t="shared" si="3"/>
        <v>100.75101477648813</v>
      </c>
      <c r="I39" s="42">
        <f t="shared" si="4"/>
        <v>-50.776960000000145</v>
      </c>
      <c r="J39" s="42">
        <f t="shared" si="5"/>
        <v>98.839012255350283</v>
      </c>
      <c r="K39" s="42">
        <f t="shared" si="6"/>
        <v>672.32918999999993</v>
      </c>
      <c r="L39" s="42">
        <f t="shared" si="7"/>
        <v>118.41748589714787</v>
      </c>
      <c r="N39" s="111"/>
    </row>
    <row r="40" spans="1:14" s="4" customFormat="1" ht="17.5" customHeight="1" x14ac:dyDescent="0.3">
      <c r="A40" s="80" t="s">
        <v>33</v>
      </c>
      <c r="B40" s="81">
        <v>18030000</v>
      </c>
      <c r="C40" s="82">
        <v>4002.828</v>
      </c>
      <c r="D40" s="82">
        <v>4384.0030000000006</v>
      </c>
      <c r="E40" s="98">
        <v>4735.93462</v>
      </c>
      <c r="F40" s="41">
        <v>4046.7333199999998</v>
      </c>
      <c r="G40" s="42">
        <f t="shared" si="2"/>
        <v>733.10662000000002</v>
      </c>
      <c r="H40" s="42">
        <f t="shared" si="3"/>
        <v>118.31471699508447</v>
      </c>
      <c r="I40" s="42">
        <f t="shared" si="4"/>
        <v>351.93161999999938</v>
      </c>
      <c r="J40" s="42">
        <f t="shared" si="5"/>
        <v>108.02763182415704</v>
      </c>
      <c r="K40" s="42">
        <f t="shared" si="6"/>
        <v>689.20130000000017</v>
      </c>
      <c r="L40" s="42">
        <f t="shared" si="7"/>
        <v>117.0310530865424</v>
      </c>
      <c r="N40" s="111"/>
    </row>
    <row r="41" spans="1:14" s="4" customFormat="1" ht="35.5" hidden="1" customHeight="1" x14ac:dyDescent="0.3">
      <c r="A41" s="80" t="s">
        <v>15</v>
      </c>
      <c r="B41" s="81">
        <v>18040000</v>
      </c>
      <c r="C41" s="82">
        <v>0</v>
      </c>
      <c r="D41" s="82">
        <v>0</v>
      </c>
      <c r="E41" s="98">
        <v>0</v>
      </c>
      <c r="F41" s="41">
        <v>0</v>
      </c>
      <c r="G41" s="42">
        <f t="shared" si="2"/>
        <v>0</v>
      </c>
      <c r="H41" s="42">
        <f t="shared" si="3"/>
        <v>0</v>
      </c>
      <c r="I41" s="42">
        <f t="shared" si="4"/>
        <v>0</v>
      </c>
      <c r="J41" s="42">
        <f t="shared" si="5"/>
        <v>0</v>
      </c>
      <c r="K41" s="42">
        <f t="shared" si="6"/>
        <v>0</v>
      </c>
      <c r="L41" s="42">
        <f t="shared" si="7"/>
        <v>0</v>
      </c>
      <c r="N41" s="111"/>
    </row>
    <row r="42" spans="1:14" s="4" customFormat="1" ht="21.25" customHeight="1" x14ac:dyDescent="0.3">
      <c r="A42" s="80" t="s">
        <v>27</v>
      </c>
      <c r="B42" s="81">
        <v>18050000</v>
      </c>
      <c r="C42" s="82">
        <v>1080422.459</v>
      </c>
      <c r="D42" s="82">
        <v>1145877.5576800001</v>
      </c>
      <c r="E42" s="98">
        <v>1168803.1960499999</v>
      </c>
      <c r="F42" s="41">
        <v>1019153.1456799998</v>
      </c>
      <c r="G42" s="42">
        <f t="shared" si="2"/>
        <v>88380.73704999988</v>
      </c>
      <c r="H42" s="42">
        <f t="shared" si="3"/>
        <v>108.18020176402126</v>
      </c>
      <c r="I42" s="42">
        <f t="shared" si="4"/>
        <v>22925.638369999826</v>
      </c>
      <c r="J42" s="42">
        <f t="shared" si="5"/>
        <v>102.00070576619164</v>
      </c>
      <c r="K42" s="42">
        <f t="shared" si="6"/>
        <v>149650.05037000007</v>
      </c>
      <c r="L42" s="42">
        <f t="shared" si="7"/>
        <v>114.6837647515821</v>
      </c>
      <c r="N42" s="111"/>
    </row>
    <row r="43" spans="1:14" s="4" customFormat="1" ht="11.15" hidden="1" customHeight="1" x14ac:dyDescent="0.3">
      <c r="A43" s="31" t="s">
        <v>22</v>
      </c>
      <c r="B43" s="7">
        <v>19090100</v>
      </c>
      <c r="C43" s="41">
        <v>0</v>
      </c>
      <c r="D43" s="41">
        <v>0</v>
      </c>
      <c r="E43" s="61">
        <v>0</v>
      </c>
      <c r="F43" s="41">
        <v>0</v>
      </c>
      <c r="G43" s="42">
        <f t="shared" si="2"/>
        <v>0</v>
      </c>
      <c r="H43" s="42">
        <f t="shared" si="3"/>
        <v>0</v>
      </c>
      <c r="I43" s="42">
        <f t="shared" si="4"/>
        <v>0</v>
      </c>
      <c r="J43" s="42">
        <f t="shared" si="5"/>
        <v>0</v>
      </c>
      <c r="K43" s="42">
        <f t="shared" si="6"/>
        <v>0</v>
      </c>
      <c r="L43" s="42">
        <f t="shared" si="7"/>
        <v>0</v>
      </c>
      <c r="N43" s="111"/>
    </row>
    <row r="44" spans="1:14" s="4" customFormat="1" ht="20.25" customHeight="1" x14ac:dyDescent="0.3">
      <c r="A44" s="10" t="s">
        <v>109</v>
      </c>
      <c r="B44" s="7">
        <v>19090500</v>
      </c>
      <c r="C44" s="41">
        <v>0</v>
      </c>
      <c r="D44" s="41">
        <v>3.5</v>
      </c>
      <c r="E44" s="61">
        <v>2.7800000000000002</v>
      </c>
      <c r="F44" s="41">
        <v>5.62</v>
      </c>
      <c r="G44" s="42">
        <f t="shared" si="2"/>
        <v>2.7800000000000002</v>
      </c>
      <c r="H44" s="42">
        <f t="shared" si="3"/>
        <v>0</v>
      </c>
      <c r="I44" s="42">
        <f t="shared" si="4"/>
        <v>-0.71999999999999975</v>
      </c>
      <c r="J44" s="42">
        <f t="shared" si="5"/>
        <v>79.428571428571431</v>
      </c>
      <c r="K44" s="42">
        <f t="shared" si="6"/>
        <v>-2.84</v>
      </c>
      <c r="L44" s="42">
        <f t="shared" si="7"/>
        <v>49.466192170818509</v>
      </c>
      <c r="N44" s="111"/>
    </row>
    <row r="45" spans="1:14" s="15" customFormat="1" ht="20.25" customHeight="1" x14ac:dyDescent="0.3">
      <c r="A45" s="18" t="s">
        <v>44</v>
      </c>
      <c r="B45" s="12">
        <v>20000000</v>
      </c>
      <c r="C45" s="39">
        <f>C46+C47+C48+C49+C50+C51+C52+C53+C54+C55+C56+C72+C73+C74+C75+C76+C77+C78+C79+C80</f>
        <v>242259.44900000002</v>
      </c>
      <c r="D45" s="39">
        <f t="shared" ref="D45:F45" si="15">D46+D47+D48+D49+D50+D51+D52+D53+D54+D55+D56+D72+D73+D74+D75+D76+D77+D78+D79+D80</f>
        <v>299293.35317999998</v>
      </c>
      <c r="E45" s="39">
        <f t="shared" si="15"/>
        <v>340208.41587999993</v>
      </c>
      <c r="F45" s="39">
        <f t="shared" si="15"/>
        <v>305364.86650000012</v>
      </c>
      <c r="G45" s="45">
        <f t="shared" si="2"/>
        <v>97948.966879999905</v>
      </c>
      <c r="H45" s="45">
        <f t="shared" si="3"/>
        <v>140.43143302947075</v>
      </c>
      <c r="I45" s="45">
        <f t="shared" si="4"/>
        <v>40915.062699999951</v>
      </c>
      <c r="J45" s="45">
        <f t="shared" si="5"/>
        <v>113.67055508091855</v>
      </c>
      <c r="K45" s="45">
        <f t="shared" si="6"/>
        <v>34843.549379999808</v>
      </c>
      <c r="L45" s="45">
        <f t="shared" si="7"/>
        <v>111.4104643993155</v>
      </c>
      <c r="N45" s="111"/>
    </row>
    <row r="46" spans="1:14" ht="53.5" customHeight="1" x14ac:dyDescent="0.3">
      <c r="A46" s="8" t="s">
        <v>123</v>
      </c>
      <c r="B46" s="7">
        <v>21010300</v>
      </c>
      <c r="C46" s="41">
        <v>7300.567</v>
      </c>
      <c r="D46" s="41">
        <v>8179.1559999999999</v>
      </c>
      <c r="E46" s="61">
        <v>8264.1320299999988</v>
      </c>
      <c r="F46" s="41">
        <v>8347.7484899999999</v>
      </c>
      <c r="G46" s="42">
        <f t="shared" si="2"/>
        <v>963.56502999999884</v>
      </c>
      <c r="H46" s="42">
        <f t="shared" si="3"/>
        <v>113.198495815462</v>
      </c>
      <c r="I46" s="42">
        <f t="shared" si="4"/>
        <v>84.9760299999989</v>
      </c>
      <c r="J46" s="42">
        <f t="shared" si="5"/>
        <v>101.03893396824806</v>
      </c>
      <c r="K46" s="42">
        <f t="shared" si="6"/>
        <v>-83.616460000001098</v>
      </c>
      <c r="L46" s="42">
        <f t="shared" si="7"/>
        <v>98.99833517863928</v>
      </c>
      <c r="N46" s="111"/>
    </row>
    <row r="47" spans="1:14" ht="33" customHeight="1" x14ac:dyDescent="0.3">
      <c r="A47" s="8" t="s">
        <v>25</v>
      </c>
      <c r="B47" s="7">
        <v>21050000</v>
      </c>
      <c r="C47" s="41">
        <v>2800</v>
      </c>
      <c r="D47" s="41">
        <v>2800</v>
      </c>
      <c r="E47" s="61">
        <v>4749.3909699999995</v>
      </c>
      <c r="F47" s="41">
        <v>7287.4376899999997</v>
      </c>
      <c r="G47" s="42">
        <f t="shared" si="2"/>
        <v>1949.3909699999995</v>
      </c>
      <c r="H47" s="42">
        <f t="shared" si="3"/>
        <v>169.62110607142856</v>
      </c>
      <c r="I47" s="42">
        <f t="shared" si="4"/>
        <v>1949.3909699999995</v>
      </c>
      <c r="J47" s="42">
        <f t="shared" si="5"/>
        <v>169.62110607142856</v>
      </c>
      <c r="K47" s="42">
        <f t="shared" si="6"/>
        <v>-2538.0467200000003</v>
      </c>
      <c r="L47" s="42">
        <f t="shared" si="7"/>
        <v>65.172302968946553</v>
      </c>
      <c r="N47" s="111"/>
    </row>
    <row r="48" spans="1:14" ht="18" customHeight="1" x14ac:dyDescent="0.3">
      <c r="A48" s="10" t="s">
        <v>45</v>
      </c>
      <c r="B48" s="7">
        <v>21080500</v>
      </c>
      <c r="C48" s="41">
        <v>0</v>
      </c>
      <c r="D48" s="41">
        <v>2</v>
      </c>
      <c r="E48" s="61">
        <v>132.59592000000001</v>
      </c>
      <c r="F48" s="41">
        <v>234.18831</v>
      </c>
      <c r="G48" s="42">
        <f t="shared" si="2"/>
        <v>132.59592000000001</v>
      </c>
      <c r="H48" s="42">
        <f t="shared" si="3"/>
        <v>0</v>
      </c>
      <c r="I48" s="42">
        <f t="shared" si="4"/>
        <v>130.59592000000001</v>
      </c>
      <c r="J48" s="42">
        <f t="shared" si="5"/>
        <v>6629.7960000000003</v>
      </c>
      <c r="K48" s="42">
        <f t="shared" si="6"/>
        <v>-101.59238999999999</v>
      </c>
      <c r="L48" s="42">
        <f t="shared" si="7"/>
        <v>56.619359010703832</v>
      </c>
      <c r="N48" s="111"/>
    </row>
    <row r="49" spans="1:14" ht="32.5" hidden="1" customHeight="1" x14ac:dyDescent="0.3">
      <c r="A49" s="10" t="s">
        <v>121</v>
      </c>
      <c r="B49" s="7">
        <v>21080600</v>
      </c>
      <c r="C49" s="41">
        <v>0</v>
      </c>
      <c r="D49" s="41">
        <v>0</v>
      </c>
      <c r="E49" s="61">
        <v>0</v>
      </c>
      <c r="F49" s="41">
        <v>0</v>
      </c>
      <c r="G49" s="42">
        <f t="shared" si="2"/>
        <v>0</v>
      </c>
      <c r="H49" s="42">
        <f t="shared" si="3"/>
        <v>0</v>
      </c>
      <c r="I49" s="42">
        <f t="shared" si="4"/>
        <v>0</v>
      </c>
      <c r="J49" s="42">
        <f t="shared" si="5"/>
        <v>0</v>
      </c>
      <c r="K49" s="42">
        <f t="shared" si="6"/>
        <v>0</v>
      </c>
      <c r="L49" s="42">
        <f t="shared" si="7"/>
        <v>0</v>
      </c>
      <c r="N49" s="111"/>
    </row>
    <row r="50" spans="1:14" ht="67.75" customHeight="1" x14ac:dyDescent="0.3">
      <c r="A50" s="10" t="s">
        <v>49</v>
      </c>
      <c r="B50" s="7">
        <v>21080900</v>
      </c>
      <c r="C50" s="41">
        <v>10</v>
      </c>
      <c r="D50" s="41">
        <v>0</v>
      </c>
      <c r="E50" s="61">
        <v>45.494319999999995</v>
      </c>
      <c r="F50" s="41">
        <v>102.84643</v>
      </c>
      <c r="G50" s="42">
        <f t="shared" si="2"/>
        <v>35.494319999999995</v>
      </c>
      <c r="H50" s="42">
        <f t="shared" si="3"/>
        <v>454.94319999999993</v>
      </c>
      <c r="I50" s="42">
        <f t="shared" si="4"/>
        <v>45.494319999999995</v>
      </c>
      <c r="J50" s="42">
        <f t="shared" si="5"/>
        <v>0</v>
      </c>
      <c r="K50" s="42">
        <f t="shared" si="6"/>
        <v>-57.352110000000003</v>
      </c>
      <c r="L50" s="42">
        <f t="shared" si="7"/>
        <v>44.235196107439016</v>
      </c>
      <c r="N50" s="111"/>
    </row>
    <row r="51" spans="1:14" ht="19.5" customHeight="1" x14ac:dyDescent="0.3">
      <c r="A51" s="10" t="s">
        <v>26</v>
      </c>
      <c r="B51" s="7">
        <v>21081100</v>
      </c>
      <c r="C51" s="41">
        <v>23775</v>
      </c>
      <c r="D51" s="41">
        <v>33767.6109</v>
      </c>
      <c r="E51" s="61">
        <v>59948.199009999997</v>
      </c>
      <c r="F51" s="41">
        <v>43627.656820000004</v>
      </c>
      <c r="G51" s="42">
        <f t="shared" si="2"/>
        <v>36173.199009999997</v>
      </c>
      <c r="H51" s="42">
        <f t="shared" si="3"/>
        <v>252.14805051524709</v>
      </c>
      <c r="I51" s="42">
        <f t="shared" si="4"/>
        <v>26180.588109999997</v>
      </c>
      <c r="J51" s="42">
        <f t="shared" si="5"/>
        <v>177.5316565555427</v>
      </c>
      <c r="K51" s="42">
        <f t="shared" si="6"/>
        <v>16320.542189999993</v>
      </c>
      <c r="L51" s="42">
        <f t="shared" si="7"/>
        <v>137.40870672320463</v>
      </c>
      <c r="N51" s="111"/>
    </row>
    <row r="52" spans="1:14" ht="71.150000000000006" customHeight="1" x14ac:dyDescent="0.3">
      <c r="A52" s="26" t="s">
        <v>138</v>
      </c>
      <c r="B52" s="7">
        <v>21081500</v>
      </c>
      <c r="C52" s="41">
        <v>3751.15</v>
      </c>
      <c r="D52" s="41">
        <v>8532.4789999999994</v>
      </c>
      <c r="E52" s="61">
        <v>9400.520959999998</v>
      </c>
      <c r="F52" s="41">
        <v>7095.4117499999993</v>
      </c>
      <c r="G52" s="42">
        <f t="shared" si="2"/>
        <v>5649.3709599999984</v>
      </c>
      <c r="H52" s="42">
        <f t="shared" si="3"/>
        <v>250.60370712981347</v>
      </c>
      <c r="I52" s="42">
        <f t="shared" si="4"/>
        <v>868.04195999999865</v>
      </c>
      <c r="J52" s="42">
        <f t="shared" si="5"/>
        <v>110.17338524946851</v>
      </c>
      <c r="K52" s="42">
        <f t="shared" si="6"/>
        <v>2305.1092099999987</v>
      </c>
      <c r="L52" s="42">
        <f t="shared" si="7"/>
        <v>132.48732126081336</v>
      </c>
      <c r="N52" s="111"/>
    </row>
    <row r="53" spans="1:14" ht="47.15" customHeight="1" x14ac:dyDescent="0.3">
      <c r="A53" s="70" t="s">
        <v>127</v>
      </c>
      <c r="B53" s="7">
        <v>21081700</v>
      </c>
      <c r="C53" s="41">
        <v>349.1</v>
      </c>
      <c r="D53" s="41">
        <v>518.41</v>
      </c>
      <c r="E53" s="61">
        <v>657.17663999999991</v>
      </c>
      <c r="F53" s="41">
        <v>418.51434999999998</v>
      </c>
      <c r="G53" s="42">
        <f t="shared" si="2"/>
        <v>308.07663999999988</v>
      </c>
      <c r="H53" s="42">
        <f t="shared" si="3"/>
        <v>188.24882268690914</v>
      </c>
      <c r="I53" s="42">
        <f t="shared" si="4"/>
        <v>138.76663999999994</v>
      </c>
      <c r="J53" s="42">
        <f t="shared" si="5"/>
        <v>126.76773981983371</v>
      </c>
      <c r="K53" s="42">
        <f t="shared" si="6"/>
        <v>238.66228999999993</v>
      </c>
      <c r="L53" s="42">
        <f t="shared" si="7"/>
        <v>157.02607091011333</v>
      </c>
      <c r="N53" s="111"/>
    </row>
    <row r="54" spans="1:14" ht="49.75" customHeight="1" x14ac:dyDescent="0.3">
      <c r="A54" s="10" t="s">
        <v>126</v>
      </c>
      <c r="B54" s="7">
        <v>21081800</v>
      </c>
      <c r="C54" s="41">
        <v>1135</v>
      </c>
      <c r="D54" s="41">
        <v>1276.6600000000001</v>
      </c>
      <c r="E54" s="41">
        <v>1240.9899399999999</v>
      </c>
      <c r="F54" s="41">
        <v>1157.9710700000001</v>
      </c>
      <c r="G54" s="42">
        <f t="shared" si="2"/>
        <v>105.98993999999993</v>
      </c>
      <c r="H54" s="42">
        <f t="shared" si="3"/>
        <v>109.33832070484581</v>
      </c>
      <c r="I54" s="42">
        <f t="shared" si="4"/>
        <v>-35.670060000000149</v>
      </c>
      <c r="J54" s="42">
        <f t="shared" si="5"/>
        <v>97.205985932041401</v>
      </c>
      <c r="K54" s="42">
        <f t="shared" si="6"/>
        <v>83.018869999999879</v>
      </c>
      <c r="L54" s="42">
        <f t="shared" si="7"/>
        <v>107.16933886785272</v>
      </c>
      <c r="N54" s="111"/>
    </row>
    <row r="55" spans="1:14" ht="54" customHeight="1" x14ac:dyDescent="0.3">
      <c r="A55" s="31" t="s">
        <v>114</v>
      </c>
      <c r="B55" s="7">
        <v>21082400</v>
      </c>
      <c r="C55" s="41">
        <v>50</v>
      </c>
      <c r="D55" s="41">
        <v>309.39999999999998</v>
      </c>
      <c r="E55" s="61">
        <v>264.30367999999999</v>
      </c>
      <c r="F55" s="41">
        <v>492.01805000000002</v>
      </c>
      <c r="G55" s="42">
        <f t="shared" si="2"/>
        <v>214.30367999999999</v>
      </c>
      <c r="H55" s="42">
        <f t="shared" si="3"/>
        <v>528.60735999999997</v>
      </c>
      <c r="I55" s="42">
        <f t="shared" si="4"/>
        <v>-45.096319999999992</v>
      </c>
      <c r="J55" s="42">
        <f t="shared" si="5"/>
        <v>85.424589528118943</v>
      </c>
      <c r="K55" s="42">
        <f t="shared" si="6"/>
        <v>-227.71437000000003</v>
      </c>
      <c r="L55" s="42">
        <f t="shared" si="7"/>
        <v>53.718289400155129</v>
      </c>
      <c r="N55" s="111"/>
    </row>
    <row r="56" spans="1:14" ht="19.5" customHeight="1" x14ac:dyDescent="0.3">
      <c r="A56" s="28" t="s">
        <v>34</v>
      </c>
      <c r="B56" s="27">
        <v>22010000</v>
      </c>
      <c r="C56" s="43">
        <f t="shared" ref="C56:E56" si="16">SUM(C57:C71)</f>
        <v>100977.928</v>
      </c>
      <c r="D56" s="43">
        <f t="shared" si="16"/>
        <v>96516.542000000001</v>
      </c>
      <c r="E56" s="43">
        <f t="shared" si="16"/>
        <v>95163.920549999995</v>
      </c>
      <c r="F56" s="63">
        <f>SUM(F57:F71)</f>
        <v>102725.82985000004</v>
      </c>
      <c r="G56" s="49">
        <f t="shared" si="2"/>
        <v>-5814.0074500000046</v>
      </c>
      <c r="H56" s="49">
        <f t="shared" si="3"/>
        <v>94.242298722944668</v>
      </c>
      <c r="I56" s="49">
        <f t="shared" si="4"/>
        <v>-1352.621450000006</v>
      </c>
      <c r="J56" s="49">
        <f t="shared" si="5"/>
        <v>98.598559975345978</v>
      </c>
      <c r="K56" s="49">
        <f t="shared" si="6"/>
        <v>-7561.909300000043</v>
      </c>
      <c r="L56" s="49">
        <f t="shared" si="7"/>
        <v>92.63874595995776</v>
      </c>
      <c r="N56" s="111"/>
    </row>
    <row r="57" spans="1:14" ht="53.5" customHeight="1" x14ac:dyDescent="0.3">
      <c r="A57" s="10" t="s">
        <v>21</v>
      </c>
      <c r="B57" s="7">
        <v>22010200</v>
      </c>
      <c r="C57" s="41">
        <v>5.4</v>
      </c>
      <c r="D57" s="41">
        <v>5.4</v>
      </c>
      <c r="E57" s="61">
        <v>1.8168</v>
      </c>
      <c r="F57" s="41">
        <v>4.2418000000000005</v>
      </c>
      <c r="G57" s="42">
        <f t="shared" si="2"/>
        <v>-3.5832000000000006</v>
      </c>
      <c r="H57" s="42">
        <f t="shared" si="3"/>
        <v>33.644444444444446</v>
      </c>
      <c r="I57" s="42">
        <f t="shared" si="4"/>
        <v>-3.5832000000000006</v>
      </c>
      <c r="J57" s="42">
        <f t="shared" si="5"/>
        <v>33.644444444444446</v>
      </c>
      <c r="K57" s="42">
        <f t="shared" si="6"/>
        <v>-2.4250000000000007</v>
      </c>
      <c r="L57" s="42">
        <f t="shared" si="7"/>
        <v>42.830873685699459</v>
      </c>
      <c r="N57" s="111"/>
    </row>
    <row r="58" spans="1:14" ht="50.25" customHeight="1" x14ac:dyDescent="0.3">
      <c r="A58" s="10" t="s">
        <v>139</v>
      </c>
      <c r="B58" s="7">
        <v>22010300</v>
      </c>
      <c r="C58" s="41">
        <v>1210.2779999999998</v>
      </c>
      <c r="D58" s="41">
        <v>1271.1579999999999</v>
      </c>
      <c r="E58" s="61">
        <v>1437.73856</v>
      </c>
      <c r="F58" s="41">
        <v>1300.1743000000001</v>
      </c>
      <c r="G58" s="42">
        <f t="shared" si="2"/>
        <v>227.46056000000021</v>
      </c>
      <c r="H58" s="42">
        <f t="shared" si="3"/>
        <v>118.7940754107734</v>
      </c>
      <c r="I58" s="42">
        <f t="shared" si="4"/>
        <v>166.5805600000001</v>
      </c>
      <c r="J58" s="42">
        <f t="shared" si="5"/>
        <v>113.10463058093487</v>
      </c>
      <c r="K58" s="42">
        <f t="shared" si="6"/>
        <v>137.56425999999988</v>
      </c>
      <c r="L58" s="42">
        <f t="shared" si="7"/>
        <v>110.58044755999252</v>
      </c>
      <c r="N58" s="111"/>
    </row>
    <row r="59" spans="1:14" ht="67" customHeight="1" x14ac:dyDescent="0.3">
      <c r="A59" s="26" t="s">
        <v>140</v>
      </c>
      <c r="B59" s="7">
        <v>22010500</v>
      </c>
      <c r="C59" s="41">
        <v>6.2</v>
      </c>
      <c r="D59" s="41">
        <v>6.2</v>
      </c>
      <c r="E59" s="61">
        <v>51.73</v>
      </c>
      <c r="F59" s="41">
        <v>12.32</v>
      </c>
      <c r="G59" s="42">
        <f t="shared" si="2"/>
        <v>45.529999999999994</v>
      </c>
      <c r="H59" s="42">
        <f t="shared" si="3"/>
        <v>834.35483870967721</v>
      </c>
      <c r="I59" s="42">
        <f t="shared" si="4"/>
        <v>45.529999999999994</v>
      </c>
      <c r="J59" s="42">
        <f t="shared" si="5"/>
        <v>834.35483870967721</v>
      </c>
      <c r="K59" s="42">
        <f t="shared" si="6"/>
        <v>39.409999999999997</v>
      </c>
      <c r="L59" s="42">
        <f t="shared" si="7"/>
        <v>419.88636363636357</v>
      </c>
      <c r="N59" s="111"/>
    </row>
    <row r="60" spans="1:14" ht="31.75" customHeight="1" x14ac:dyDescent="0.3">
      <c r="A60" s="10" t="s">
        <v>141</v>
      </c>
      <c r="B60" s="7">
        <v>22010600</v>
      </c>
      <c r="C60" s="41">
        <v>500</v>
      </c>
      <c r="D60" s="41">
        <v>0</v>
      </c>
      <c r="E60" s="61">
        <v>0</v>
      </c>
      <c r="F60" s="41">
        <v>500</v>
      </c>
      <c r="G60" s="42">
        <f t="shared" si="2"/>
        <v>-500</v>
      </c>
      <c r="H60" s="42">
        <f t="shared" si="3"/>
        <v>0</v>
      </c>
      <c r="I60" s="42">
        <f t="shared" si="4"/>
        <v>0</v>
      </c>
      <c r="J60" s="42">
        <f t="shared" si="5"/>
        <v>0</v>
      </c>
      <c r="K60" s="42">
        <f t="shared" si="6"/>
        <v>-500</v>
      </c>
      <c r="L60" s="42">
        <f t="shared" si="7"/>
        <v>0</v>
      </c>
      <c r="N60" s="111"/>
    </row>
    <row r="61" spans="1:14" ht="64.5" customHeight="1" x14ac:dyDescent="0.3">
      <c r="A61" s="10" t="s">
        <v>142</v>
      </c>
      <c r="B61" s="7">
        <v>22010900</v>
      </c>
      <c r="C61" s="41">
        <v>0</v>
      </c>
      <c r="D61" s="41">
        <v>0</v>
      </c>
      <c r="E61" s="61">
        <v>47.563379999999995</v>
      </c>
      <c r="F61" s="41">
        <v>45.039850000000001</v>
      </c>
      <c r="G61" s="42">
        <f t="shared" si="2"/>
        <v>47.563379999999995</v>
      </c>
      <c r="H61" s="42">
        <f t="shared" si="3"/>
        <v>0</v>
      </c>
      <c r="I61" s="42">
        <f t="shared" si="4"/>
        <v>47.563379999999995</v>
      </c>
      <c r="J61" s="42">
        <f t="shared" si="5"/>
        <v>0</v>
      </c>
      <c r="K61" s="42">
        <f t="shared" si="6"/>
        <v>2.5235299999999938</v>
      </c>
      <c r="L61" s="42">
        <f t="shared" si="7"/>
        <v>105.60288278047105</v>
      </c>
      <c r="N61" s="111"/>
    </row>
    <row r="62" spans="1:14" ht="65.5" customHeight="1" x14ac:dyDescent="0.3">
      <c r="A62" s="10" t="s">
        <v>143</v>
      </c>
      <c r="B62" s="7">
        <v>22011000</v>
      </c>
      <c r="C62" s="41">
        <v>2032.3</v>
      </c>
      <c r="D62" s="41">
        <v>2032.3</v>
      </c>
      <c r="E62" s="61">
        <v>2155.2800000000002</v>
      </c>
      <c r="F62" s="41">
        <v>2150.59</v>
      </c>
      <c r="G62" s="42">
        <f t="shared" si="2"/>
        <v>122.98000000000025</v>
      </c>
      <c r="H62" s="42">
        <f t="shared" si="3"/>
        <v>106.05127195788025</v>
      </c>
      <c r="I62" s="42">
        <f t="shared" si="4"/>
        <v>122.98000000000025</v>
      </c>
      <c r="J62" s="42">
        <f t="shared" si="5"/>
        <v>106.05127195788025</v>
      </c>
      <c r="K62" s="42">
        <f t="shared" si="6"/>
        <v>4.6900000000000546</v>
      </c>
      <c r="L62" s="42">
        <f t="shared" si="7"/>
        <v>100.21807968975955</v>
      </c>
      <c r="N62" s="111"/>
    </row>
    <row r="63" spans="1:14" ht="61.5" customHeight="1" x14ac:dyDescent="0.3">
      <c r="A63" s="10" t="s">
        <v>144</v>
      </c>
      <c r="B63" s="7">
        <v>22011100</v>
      </c>
      <c r="C63" s="41">
        <v>14300</v>
      </c>
      <c r="D63" s="41">
        <v>16150</v>
      </c>
      <c r="E63" s="61">
        <v>17322.57444</v>
      </c>
      <c r="F63" s="41">
        <v>14487.992839999999</v>
      </c>
      <c r="G63" s="42">
        <f t="shared" si="2"/>
        <v>3022.5744400000003</v>
      </c>
      <c r="H63" s="42">
        <f t="shared" si="3"/>
        <v>121.1368841958042</v>
      </c>
      <c r="I63" s="42">
        <f t="shared" si="4"/>
        <v>1172.5744400000003</v>
      </c>
      <c r="J63" s="42">
        <f t="shared" si="5"/>
        <v>107.26052284829721</v>
      </c>
      <c r="K63" s="42">
        <f t="shared" si="6"/>
        <v>2834.5816000000013</v>
      </c>
      <c r="L63" s="42">
        <f t="shared" si="7"/>
        <v>119.5650400390452</v>
      </c>
      <c r="N63" s="111"/>
    </row>
    <row r="64" spans="1:14" ht="32.25" customHeight="1" x14ac:dyDescent="0.3">
      <c r="A64" s="10" t="s">
        <v>28</v>
      </c>
      <c r="B64" s="7">
        <v>22011800</v>
      </c>
      <c r="C64" s="41">
        <v>1500</v>
      </c>
      <c r="D64" s="41">
        <v>0</v>
      </c>
      <c r="E64" s="61">
        <v>-794.29898000000003</v>
      </c>
      <c r="F64" s="41">
        <v>2556.1094199999998</v>
      </c>
      <c r="G64" s="42">
        <f t="shared" si="2"/>
        <v>-2294.29898</v>
      </c>
      <c r="H64" s="42">
        <f t="shared" si="3"/>
        <v>-52.953265333333334</v>
      </c>
      <c r="I64" s="42">
        <f t="shared" si="4"/>
        <v>-794.29898000000003</v>
      </c>
      <c r="J64" s="42">
        <f t="shared" si="5"/>
        <v>0</v>
      </c>
      <c r="K64" s="42">
        <f t="shared" si="6"/>
        <v>-3350.4083999999998</v>
      </c>
      <c r="L64" s="42">
        <f t="shared" si="7"/>
        <v>-31.074529665478877</v>
      </c>
      <c r="N64" s="111"/>
    </row>
    <row r="65" spans="1:14" ht="17.5" customHeight="1" x14ac:dyDescent="0.3">
      <c r="A65" s="10" t="s">
        <v>8</v>
      </c>
      <c r="B65" s="7">
        <v>22012500</v>
      </c>
      <c r="C65" s="41">
        <v>67881.233999999997</v>
      </c>
      <c r="D65" s="41">
        <v>64868.887000000002</v>
      </c>
      <c r="E65" s="61">
        <v>62192.172409999999</v>
      </c>
      <c r="F65" s="41">
        <v>67297.643970000019</v>
      </c>
      <c r="G65" s="42">
        <f t="shared" si="2"/>
        <v>-5689.0615899999975</v>
      </c>
      <c r="H65" s="42">
        <f t="shared" si="3"/>
        <v>91.619095212676896</v>
      </c>
      <c r="I65" s="42">
        <f t="shared" si="4"/>
        <v>-2676.7145900000032</v>
      </c>
      <c r="J65" s="42">
        <f t="shared" si="5"/>
        <v>95.873654206522758</v>
      </c>
      <c r="K65" s="42">
        <f t="shared" si="6"/>
        <v>-5105.47156000002</v>
      </c>
      <c r="L65" s="42">
        <f t="shared" si="7"/>
        <v>92.413595396778021</v>
      </c>
      <c r="N65" s="111"/>
    </row>
    <row r="66" spans="1:14" ht="30.25" customHeight="1" x14ac:dyDescent="0.3">
      <c r="A66" s="10" t="s">
        <v>31</v>
      </c>
      <c r="B66" s="7">
        <v>22012600</v>
      </c>
      <c r="C66" s="41">
        <v>12497.165999999999</v>
      </c>
      <c r="D66" s="41">
        <v>11115.236999999999</v>
      </c>
      <c r="E66" s="61">
        <v>11166.887090000002</v>
      </c>
      <c r="F66" s="41">
        <v>12933.742099999999</v>
      </c>
      <c r="G66" s="42">
        <f t="shared" si="2"/>
        <v>-1330.2789099999973</v>
      </c>
      <c r="H66" s="42">
        <f t="shared" si="3"/>
        <v>89.355355366168638</v>
      </c>
      <c r="I66" s="42">
        <f t="shared" si="4"/>
        <v>51.65009000000282</v>
      </c>
      <c r="J66" s="42">
        <f t="shared" si="5"/>
        <v>100.46467826102136</v>
      </c>
      <c r="K66" s="42">
        <f t="shared" si="6"/>
        <v>-1766.8550099999975</v>
      </c>
      <c r="L66" s="42">
        <f t="shared" si="7"/>
        <v>86.33918168199753</v>
      </c>
      <c r="N66" s="111"/>
    </row>
    <row r="67" spans="1:14" ht="70.5" customHeight="1" x14ac:dyDescent="0.3">
      <c r="A67" s="31" t="s">
        <v>145</v>
      </c>
      <c r="B67" s="7">
        <v>22012900</v>
      </c>
      <c r="C67" s="41">
        <v>64.55</v>
      </c>
      <c r="D67" s="41">
        <v>86.56</v>
      </c>
      <c r="E67" s="61">
        <v>146.82999999999998</v>
      </c>
      <c r="F67" s="41">
        <v>122.834</v>
      </c>
      <c r="G67" s="42">
        <f t="shared" si="2"/>
        <v>82.279999999999987</v>
      </c>
      <c r="H67" s="42">
        <f t="shared" si="3"/>
        <v>227.46707978311383</v>
      </c>
      <c r="I67" s="42">
        <f t="shared" si="4"/>
        <v>60.269999999999982</v>
      </c>
      <c r="J67" s="42">
        <f t="shared" si="5"/>
        <v>169.62800369685763</v>
      </c>
      <c r="K67" s="42">
        <f t="shared" si="6"/>
        <v>23.995999999999981</v>
      </c>
      <c r="L67" s="42">
        <f t="shared" si="7"/>
        <v>119.53530781379746</v>
      </c>
      <c r="N67" s="111"/>
    </row>
    <row r="68" spans="1:14" ht="16.5" customHeight="1" x14ac:dyDescent="0.3">
      <c r="A68" s="10" t="s">
        <v>146</v>
      </c>
      <c r="B68" s="7">
        <v>22013100</v>
      </c>
      <c r="C68" s="41">
        <v>0.8</v>
      </c>
      <c r="D68" s="41">
        <v>0.8</v>
      </c>
      <c r="E68" s="61">
        <v>1.2</v>
      </c>
      <c r="F68" s="41">
        <v>0.78</v>
      </c>
      <c r="G68" s="42">
        <f t="shared" si="2"/>
        <v>0.39999999999999991</v>
      </c>
      <c r="H68" s="42">
        <f t="shared" si="3"/>
        <v>149.99999999999997</v>
      </c>
      <c r="I68" s="42">
        <f t="shared" si="4"/>
        <v>0.39999999999999991</v>
      </c>
      <c r="J68" s="42">
        <f t="shared" si="5"/>
        <v>149.99999999999997</v>
      </c>
      <c r="K68" s="42">
        <f t="shared" si="6"/>
        <v>0.41999999999999993</v>
      </c>
      <c r="L68" s="42">
        <f t="shared" si="7"/>
        <v>153.84615384615384</v>
      </c>
      <c r="N68" s="111"/>
    </row>
    <row r="69" spans="1:14" ht="46" customHeight="1" x14ac:dyDescent="0.3">
      <c r="A69" s="10" t="s">
        <v>147</v>
      </c>
      <c r="B69" s="7">
        <v>22013200</v>
      </c>
      <c r="C69" s="41">
        <v>350</v>
      </c>
      <c r="D69" s="41">
        <v>350</v>
      </c>
      <c r="E69" s="61">
        <v>553.88199999999995</v>
      </c>
      <c r="F69" s="41">
        <v>492.75259999999997</v>
      </c>
      <c r="G69" s="42">
        <f t="shared" si="2"/>
        <v>203.88199999999995</v>
      </c>
      <c r="H69" s="42">
        <f t="shared" si="3"/>
        <v>158.25199999999998</v>
      </c>
      <c r="I69" s="42">
        <f t="shared" si="4"/>
        <v>203.88199999999995</v>
      </c>
      <c r="J69" s="42">
        <f t="shared" si="5"/>
        <v>158.25199999999998</v>
      </c>
      <c r="K69" s="42">
        <f t="shared" si="6"/>
        <v>61.129399999999976</v>
      </c>
      <c r="L69" s="42">
        <f t="shared" si="7"/>
        <v>112.40569811300843</v>
      </c>
      <c r="N69" s="111"/>
    </row>
    <row r="70" spans="1:14" ht="20.9" customHeight="1" x14ac:dyDescent="0.3">
      <c r="A70" s="10" t="s">
        <v>52</v>
      </c>
      <c r="B70" s="7">
        <v>22013300</v>
      </c>
      <c r="C70" s="41">
        <v>350</v>
      </c>
      <c r="D70" s="41">
        <v>350</v>
      </c>
      <c r="E70" s="61">
        <v>475.73484999999999</v>
      </c>
      <c r="F70" s="41">
        <v>444.71096999999997</v>
      </c>
      <c r="G70" s="42">
        <f t="shared" si="2"/>
        <v>125.73484999999999</v>
      </c>
      <c r="H70" s="42">
        <f t="shared" si="3"/>
        <v>135.92424285714287</v>
      </c>
      <c r="I70" s="42">
        <f t="shared" si="4"/>
        <v>125.73484999999999</v>
      </c>
      <c r="J70" s="42">
        <f t="shared" si="5"/>
        <v>135.92424285714287</v>
      </c>
      <c r="K70" s="42">
        <f t="shared" si="6"/>
        <v>31.02388000000002</v>
      </c>
      <c r="L70" s="42">
        <f t="shared" si="7"/>
        <v>106.97618950123943</v>
      </c>
      <c r="N70" s="111"/>
    </row>
    <row r="71" spans="1:14" ht="49.75" customHeight="1" x14ac:dyDescent="0.3">
      <c r="A71" s="10" t="s">
        <v>148</v>
      </c>
      <c r="B71" s="7">
        <v>22013400</v>
      </c>
      <c r="C71" s="41">
        <v>280</v>
      </c>
      <c r="D71" s="41">
        <v>280</v>
      </c>
      <c r="E71" s="61">
        <v>404.81</v>
      </c>
      <c r="F71" s="41">
        <v>376.89800000000002</v>
      </c>
      <c r="G71" s="42">
        <f t="shared" si="2"/>
        <v>124.81</v>
      </c>
      <c r="H71" s="42">
        <f t="shared" si="3"/>
        <v>144.57500000000002</v>
      </c>
      <c r="I71" s="42">
        <f t="shared" si="4"/>
        <v>124.81</v>
      </c>
      <c r="J71" s="42">
        <f t="shared" si="5"/>
        <v>144.57500000000002</v>
      </c>
      <c r="K71" s="42">
        <f t="shared" si="6"/>
        <v>27.911999999999978</v>
      </c>
      <c r="L71" s="42">
        <f t="shared" si="7"/>
        <v>107.40571719669512</v>
      </c>
      <c r="N71" s="111"/>
    </row>
    <row r="72" spans="1:14" ht="34" customHeight="1" x14ac:dyDescent="0.3">
      <c r="A72" s="10" t="s">
        <v>128</v>
      </c>
      <c r="B72" s="7">
        <v>22020400</v>
      </c>
      <c r="C72" s="41">
        <v>3680</v>
      </c>
      <c r="D72" s="41">
        <v>3680</v>
      </c>
      <c r="E72" s="41">
        <v>3680</v>
      </c>
      <c r="F72" s="41">
        <v>10505</v>
      </c>
      <c r="G72" s="42">
        <f t="shared" si="2"/>
        <v>0</v>
      </c>
      <c r="H72" s="42">
        <f t="shared" si="3"/>
        <v>100</v>
      </c>
      <c r="I72" s="42">
        <f t="shared" si="4"/>
        <v>0</v>
      </c>
      <c r="J72" s="42">
        <f t="shared" si="5"/>
        <v>100</v>
      </c>
      <c r="K72" s="42">
        <f t="shared" si="6"/>
        <v>-6825</v>
      </c>
      <c r="L72" s="42">
        <f t="shared" si="7"/>
        <v>35.0309376487387</v>
      </c>
      <c r="N72" s="111"/>
    </row>
    <row r="73" spans="1:14" ht="46.5" customHeight="1" x14ac:dyDescent="0.3">
      <c r="A73" s="11" t="s">
        <v>125</v>
      </c>
      <c r="B73" s="7">
        <v>22080400</v>
      </c>
      <c r="C73" s="41">
        <v>80094.570000000007</v>
      </c>
      <c r="D73" s="41">
        <v>83096.531109999996</v>
      </c>
      <c r="E73" s="61">
        <v>86604.261989999985</v>
      </c>
      <c r="F73" s="41">
        <v>76161.115180000008</v>
      </c>
      <c r="G73" s="42">
        <f t="shared" si="2"/>
        <v>6509.6919899999775</v>
      </c>
      <c r="H73" s="42">
        <f t="shared" si="3"/>
        <v>108.12750725798264</v>
      </c>
      <c r="I73" s="42">
        <f t="shared" si="4"/>
        <v>3507.7308799999882</v>
      </c>
      <c r="J73" s="42">
        <f t="shared" si="5"/>
        <v>104.22127233609378</v>
      </c>
      <c r="K73" s="42">
        <f t="shared" si="6"/>
        <v>10443.146809999977</v>
      </c>
      <c r="L73" s="42">
        <f t="shared" si="7"/>
        <v>113.71191425613783</v>
      </c>
      <c r="N73" s="111"/>
    </row>
    <row r="74" spans="1:14" ht="18.75" customHeight="1" x14ac:dyDescent="0.3">
      <c r="A74" s="10" t="s">
        <v>42</v>
      </c>
      <c r="B74" s="7">
        <v>22090000</v>
      </c>
      <c r="C74" s="41">
        <v>1270.6409999999998</v>
      </c>
      <c r="D74" s="41">
        <v>1567.0651700000003</v>
      </c>
      <c r="E74" s="61">
        <v>1580.2312600000002</v>
      </c>
      <c r="F74" s="41">
        <v>1375.3159099999998</v>
      </c>
      <c r="G74" s="42">
        <f t="shared" si="2"/>
        <v>309.5902600000004</v>
      </c>
      <c r="H74" s="42">
        <f t="shared" si="3"/>
        <v>124.36488827292685</v>
      </c>
      <c r="I74" s="42">
        <f t="shared" si="4"/>
        <v>13.16608999999994</v>
      </c>
      <c r="J74" s="42">
        <f t="shared" si="5"/>
        <v>100.84017501327018</v>
      </c>
      <c r="K74" s="42">
        <f t="shared" si="6"/>
        <v>204.91535000000044</v>
      </c>
      <c r="L74" s="42">
        <f t="shared" si="7"/>
        <v>114.89951134208872</v>
      </c>
      <c r="N74" s="111"/>
    </row>
    <row r="75" spans="1:14" ht="53.5" customHeight="1" x14ac:dyDescent="0.3">
      <c r="A75" s="10" t="s">
        <v>19</v>
      </c>
      <c r="B75" s="7">
        <v>22130000</v>
      </c>
      <c r="C75" s="41">
        <v>331.19999999999993</v>
      </c>
      <c r="D75" s="41">
        <v>327.23400000000004</v>
      </c>
      <c r="E75" s="61">
        <v>481.91112000000004</v>
      </c>
      <c r="F75" s="41">
        <v>427.79586000000006</v>
      </c>
      <c r="G75" s="42">
        <f t="shared" ref="G75:G84" si="17">E75-C75</f>
        <v>150.71112000000011</v>
      </c>
      <c r="H75" s="42">
        <f t="shared" ref="H75:H84" si="18">IF(C75=0,0,E75/C75*100)</f>
        <v>145.50456521739136</v>
      </c>
      <c r="I75" s="42">
        <f t="shared" ref="I75:I84" si="19">E75-D75</f>
        <v>154.67712</v>
      </c>
      <c r="J75" s="42">
        <f t="shared" ref="J75:J84" si="20">IF(D75=0,0,E75/D75*100)</f>
        <v>147.26804671886174</v>
      </c>
      <c r="K75" s="42">
        <f t="shared" ref="K75:K84" si="21">E75-F75</f>
        <v>54.115259999999978</v>
      </c>
      <c r="L75" s="42">
        <f t="shared" ref="L75:L84" si="22">IF(F75=0,0,E75/F75*100)</f>
        <v>112.64978581139144</v>
      </c>
      <c r="N75" s="111"/>
    </row>
    <row r="76" spans="1:14" ht="15.5" x14ac:dyDescent="0.3">
      <c r="A76" s="11" t="s">
        <v>45</v>
      </c>
      <c r="B76" s="7">
        <v>24060300</v>
      </c>
      <c r="C76" s="41">
        <v>1684.2929999999997</v>
      </c>
      <c r="D76" s="41">
        <v>41997.914999999994</v>
      </c>
      <c r="E76" s="61">
        <v>49541.892379999998</v>
      </c>
      <c r="F76" s="41">
        <v>30523.009360000004</v>
      </c>
      <c r="G76" s="42">
        <f t="shared" si="17"/>
        <v>47857.59938</v>
      </c>
      <c r="H76" s="42">
        <f t="shared" si="18"/>
        <v>2941.4058230961009</v>
      </c>
      <c r="I76" s="42">
        <f t="shared" si="19"/>
        <v>7543.9773800000039</v>
      </c>
      <c r="J76" s="42">
        <f t="shared" si="20"/>
        <v>117.96274262662803</v>
      </c>
      <c r="K76" s="42">
        <f t="shared" si="21"/>
        <v>19018.883019999994</v>
      </c>
      <c r="L76" s="42">
        <f t="shared" si="22"/>
        <v>162.30998652748829</v>
      </c>
      <c r="N76" s="111"/>
    </row>
    <row r="77" spans="1:14" ht="26.15" customHeight="1" x14ac:dyDescent="0.3">
      <c r="A77" s="11" t="s">
        <v>6</v>
      </c>
      <c r="B77" s="7">
        <v>24060600</v>
      </c>
      <c r="C77" s="41">
        <v>0</v>
      </c>
      <c r="D77" s="41">
        <v>0</v>
      </c>
      <c r="E77" s="61">
        <v>0</v>
      </c>
      <c r="F77" s="41">
        <v>5</v>
      </c>
      <c r="G77" s="42">
        <f t="shared" si="17"/>
        <v>0</v>
      </c>
      <c r="H77" s="42">
        <f t="shared" si="18"/>
        <v>0</v>
      </c>
      <c r="I77" s="42">
        <f t="shared" si="19"/>
        <v>0</v>
      </c>
      <c r="J77" s="42">
        <f t="shared" si="20"/>
        <v>0</v>
      </c>
      <c r="K77" s="42">
        <f t="shared" si="21"/>
        <v>-5</v>
      </c>
      <c r="L77" s="42">
        <f t="shared" si="22"/>
        <v>0</v>
      </c>
      <c r="N77" s="111"/>
    </row>
    <row r="78" spans="1:14" ht="26.15" hidden="1" customHeight="1" x14ac:dyDescent="0.3">
      <c r="A78" s="29" t="s">
        <v>149</v>
      </c>
      <c r="B78" s="7">
        <v>24061900</v>
      </c>
      <c r="C78" s="41">
        <v>0</v>
      </c>
      <c r="D78" s="41">
        <v>0</v>
      </c>
      <c r="E78" s="61">
        <v>0</v>
      </c>
      <c r="F78" s="41">
        <v>0</v>
      </c>
      <c r="G78" s="42">
        <f t="shared" si="17"/>
        <v>0</v>
      </c>
      <c r="H78" s="42">
        <f t="shared" si="18"/>
        <v>0</v>
      </c>
      <c r="I78" s="42">
        <f t="shared" si="19"/>
        <v>0</v>
      </c>
      <c r="J78" s="42">
        <f t="shared" si="20"/>
        <v>0</v>
      </c>
      <c r="K78" s="42">
        <f t="shared" si="21"/>
        <v>0</v>
      </c>
      <c r="L78" s="42">
        <f t="shared" si="22"/>
        <v>0</v>
      </c>
      <c r="N78" s="111"/>
    </row>
    <row r="79" spans="1:14" ht="63.65" customHeight="1" x14ac:dyDescent="0.3">
      <c r="A79" s="11" t="s">
        <v>130</v>
      </c>
      <c r="B79" s="7">
        <v>24062000</v>
      </c>
      <c r="C79" s="41">
        <v>0</v>
      </c>
      <c r="D79" s="41">
        <v>219</v>
      </c>
      <c r="E79" s="61">
        <v>219.26014000000001</v>
      </c>
      <c r="F79" s="41">
        <v>257</v>
      </c>
      <c r="G79" s="42">
        <f t="shared" si="17"/>
        <v>219.26014000000001</v>
      </c>
      <c r="H79" s="42">
        <f t="shared" si="18"/>
        <v>0</v>
      </c>
      <c r="I79" s="42">
        <f t="shared" si="19"/>
        <v>0.26014000000000692</v>
      </c>
      <c r="J79" s="42">
        <f t="shared" si="20"/>
        <v>100.11878538812786</v>
      </c>
      <c r="K79" s="42">
        <f t="shared" si="21"/>
        <v>-37.739859999999993</v>
      </c>
      <c r="L79" s="42">
        <f t="shared" si="22"/>
        <v>85.315229571984446</v>
      </c>
      <c r="N79" s="111"/>
    </row>
    <row r="80" spans="1:14" ht="99" customHeight="1" x14ac:dyDescent="0.3">
      <c r="A80" s="65" t="s">
        <v>2</v>
      </c>
      <c r="B80" s="7">
        <v>24062200</v>
      </c>
      <c r="C80" s="41">
        <v>15050</v>
      </c>
      <c r="D80" s="41">
        <v>16503.349999999999</v>
      </c>
      <c r="E80" s="61">
        <v>18234.134970000003</v>
      </c>
      <c r="F80" s="41">
        <v>14621.007380000001</v>
      </c>
      <c r="G80" s="42">
        <f t="shared" si="17"/>
        <v>3184.1349700000028</v>
      </c>
      <c r="H80" s="42">
        <f t="shared" si="18"/>
        <v>121.15704299003325</v>
      </c>
      <c r="I80" s="42">
        <f t="shared" si="19"/>
        <v>1730.7849700000043</v>
      </c>
      <c r="J80" s="42">
        <f t="shared" si="20"/>
        <v>110.48747660323512</v>
      </c>
      <c r="K80" s="42">
        <f t="shared" si="21"/>
        <v>3613.1275900000019</v>
      </c>
      <c r="L80" s="42">
        <f t="shared" si="22"/>
        <v>124.71189225266639</v>
      </c>
      <c r="N80" s="111"/>
    </row>
    <row r="81" spans="1:17" ht="18.75" customHeight="1" x14ac:dyDescent="0.3">
      <c r="A81" s="5" t="s">
        <v>46</v>
      </c>
      <c r="B81" s="12">
        <v>30000000</v>
      </c>
      <c r="C81" s="39">
        <f t="shared" ref="C81:F81" si="23">SUM(C82:C83)</f>
        <v>70.875</v>
      </c>
      <c r="D81" s="39">
        <f t="shared" si="23"/>
        <v>81.460999999999999</v>
      </c>
      <c r="E81" s="39">
        <f t="shared" si="23"/>
        <v>101.71675999999999</v>
      </c>
      <c r="F81" s="62">
        <f t="shared" si="23"/>
        <v>97.573460000000011</v>
      </c>
      <c r="G81" s="45">
        <f t="shared" si="17"/>
        <v>30.841759999999994</v>
      </c>
      <c r="H81" s="45">
        <f t="shared" si="18"/>
        <v>143.51571075837742</v>
      </c>
      <c r="I81" s="45">
        <f t="shared" si="19"/>
        <v>20.255759999999995</v>
      </c>
      <c r="J81" s="45">
        <f t="shared" si="20"/>
        <v>124.86559212383838</v>
      </c>
      <c r="K81" s="45">
        <f t="shared" si="21"/>
        <v>4.1432999999999822</v>
      </c>
      <c r="L81" s="45">
        <f t="shared" si="22"/>
        <v>104.24633911721483</v>
      </c>
      <c r="N81" s="111"/>
    </row>
    <row r="82" spans="1:17" ht="66.650000000000006" customHeight="1" x14ac:dyDescent="0.3">
      <c r="A82" s="11" t="s">
        <v>5</v>
      </c>
      <c r="B82" s="7">
        <v>31010200</v>
      </c>
      <c r="C82" s="41">
        <v>70.875</v>
      </c>
      <c r="D82" s="41">
        <v>81.460999999999999</v>
      </c>
      <c r="E82" s="61">
        <v>101.67591999999999</v>
      </c>
      <c r="F82" s="41">
        <v>97.573460000000011</v>
      </c>
      <c r="G82" s="42">
        <f t="shared" si="17"/>
        <v>30.800919999999991</v>
      </c>
      <c r="H82" s="42">
        <f t="shared" si="18"/>
        <v>143.45808818342149</v>
      </c>
      <c r="I82" s="42">
        <f t="shared" si="19"/>
        <v>20.214919999999992</v>
      </c>
      <c r="J82" s="42">
        <f t="shared" si="20"/>
        <v>124.81545770368643</v>
      </c>
      <c r="K82" s="42">
        <f t="shared" si="21"/>
        <v>4.1024599999999793</v>
      </c>
      <c r="L82" s="42">
        <f t="shared" si="22"/>
        <v>104.20448347327232</v>
      </c>
      <c r="N82" s="111"/>
    </row>
    <row r="83" spans="1:17" ht="34" customHeight="1" x14ac:dyDescent="0.3">
      <c r="A83" s="11" t="s">
        <v>50</v>
      </c>
      <c r="B83" s="7">
        <v>31020000</v>
      </c>
      <c r="C83" s="41">
        <v>0</v>
      </c>
      <c r="D83" s="41">
        <v>0</v>
      </c>
      <c r="E83" s="103">
        <v>4.0840000000000001E-2</v>
      </c>
      <c r="F83" s="41">
        <v>0</v>
      </c>
      <c r="G83" s="42">
        <f t="shared" si="17"/>
        <v>4.0840000000000001E-2</v>
      </c>
      <c r="H83" s="42">
        <f t="shared" si="18"/>
        <v>0</v>
      </c>
      <c r="I83" s="42">
        <f t="shared" si="19"/>
        <v>4.0840000000000001E-2</v>
      </c>
      <c r="J83" s="42">
        <f t="shared" si="20"/>
        <v>0</v>
      </c>
      <c r="K83" s="42">
        <f t="shared" si="21"/>
        <v>4.0840000000000001E-2</v>
      </c>
      <c r="L83" s="42">
        <f t="shared" si="22"/>
        <v>0</v>
      </c>
      <c r="N83" s="111"/>
    </row>
    <row r="84" spans="1:17" ht="23.25" customHeight="1" x14ac:dyDescent="0.3">
      <c r="A84" s="144" t="s">
        <v>112</v>
      </c>
      <c r="B84" s="145"/>
      <c r="C84" s="51">
        <f t="shared" ref="C84:E84" si="24">C10+C45+C81</f>
        <v>6874523.4260000018</v>
      </c>
      <c r="D84" s="51">
        <f t="shared" si="24"/>
        <v>7740121.0415899996</v>
      </c>
      <c r="E84" s="51">
        <f t="shared" si="24"/>
        <v>8067814.0377599997</v>
      </c>
      <c r="F84" s="64">
        <f>F10+F45+F81</f>
        <v>6766787.5894500008</v>
      </c>
      <c r="G84" s="47">
        <f t="shared" si="17"/>
        <v>1193290.6117599979</v>
      </c>
      <c r="H84" s="47">
        <f t="shared" si="18"/>
        <v>117.35815761783395</v>
      </c>
      <c r="I84" s="47">
        <f t="shared" si="19"/>
        <v>327692.99617000017</v>
      </c>
      <c r="J84" s="47">
        <f t="shared" si="20"/>
        <v>104.23369343204334</v>
      </c>
      <c r="K84" s="47">
        <f t="shared" si="21"/>
        <v>1301026.448309999</v>
      </c>
      <c r="L84" s="47">
        <f t="shared" si="22"/>
        <v>119.22664825978002</v>
      </c>
      <c r="N84" s="111"/>
    </row>
    <row r="85" spans="1:17" s="60" customFormat="1" x14ac:dyDescent="0.3">
      <c r="A85" s="16"/>
      <c r="B85" s="1"/>
      <c r="C85" s="1"/>
      <c r="D85" s="1"/>
      <c r="F85" s="1"/>
      <c r="G85" s="9"/>
      <c r="H85" s="9"/>
      <c r="I85" s="9"/>
      <c r="J85" s="9"/>
      <c r="K85" s="1"/>
      <c r="L85" s="1"/>
      <c r="M85" s="1"/>
      <c r="N85" s="1"/>
      <c r="O85" s="1"/>
      <c r="P85" s="1"/>
      <c r="Q85" s="1"/>
    </row>
  </sheetData>
  <mergeCells count="17">
    <mergeCell ref="A9:L9"/>
    <mergeCell ref="A84:B84"/>
    <mergeCell ref="G6:L6"/>
    <mergeCell ref="E7:E8"/>
    <mergeCell ref="F7:F8"/>
    <mergeCell ref="G7:H7"/>
    <mergeCell ref="I7:J7"/>
    <mergeCell ref="K7:L7"/>
    <mergeCell ref="A1:L1"/>
    <mergeCell ref="A2:L2"/>
    <mergeCell ref="A3:L3"/>
    <mergeCell ref="A4:L4"/>
    <mergeCell ref="A6:A8"/>
    <mergeCell ref="B6:B8"/>
    <mergeCell ref="C6:C8"/>
    <mergeCell ref="D6:D8"/>
    <mergeCell ref="E6:F6"/>
  </mergeCells>
  <printOptions horizontalCentered="1"/>
  <pageMargins left="0.15748031496062992" right="0.19685039370078741" top="0.19685039370078741" bottom="0.15748031496062992" header="0.15748031496062992" footer="0.23622047244094491"/>
  <pageSetup paperSize="9" scale="49" fitToHeight="0" orientation="landscape" r:id="rId1"/>
  <headerFooter alignWithMargins="0"/>
  <rowBreaks count="2" manualBreakCount="2">
    <brk id="32" max="17" man="1"/>
    <brk id="59"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ЗагФ_ТГ </vt:lpstr>
      <vt:lpstr>По платежах_Область </vt:lpstr>
      <vt:lpstr>'По платежах_Область '!Заголовки_для_друку</vt:lpstr>
      <vt:lpstr>'ЗагФ_ТГ '!Область_друку</vt:lpstr>
      <vt:lpstr>'По платежах_Область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Sasha</dc:creator>
  <cp:lastModifiedBy>Бурназа Г.М..</cp:lastModifiedBy>
  <cp:lastPrinted>2026-01-13T15:38:52Z</cp:lastPrinted>
  <dcterms:created xsi:type="dcterms:W3CDTF">1998-03-10T10:21:14Z</dcterms:created>
  <dcterms:modified xsi:type="dcterms:W3CDTF">2026-02-03T12:52:22Z</dcterms:modified>
</cp:coreProperties>
</file>