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ЭтаКнига"/>
  <bookViews>
    <workbookView windowWidth="23040" windowHeight="9180" tabRatio="865" activeTab="1"/>
  </bookViews>
  <sheets>
    <sheet name="ЗагФ_ТГ" sheetId="18965" r:id="rId1"/>
    <sheet name="По платежах_Область" sheetId="18968" r:id="rId2"/>
  </sheets>
  <definedNames>
    <definedName name="_xlnm.Print_Titles" localSheetId="1">'По платежах_Область'!$6:$8</definedName>
    <definedName name="_xlnm.Print_Area" localSheetId="0">ЗагФ_ТГ!$A$1:$N$67</definedName>
    <definedName name="_xlnm.Print_Area" localSheetId="1">'По платежах_Область'!$A$1:$O$84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<sst xmlns="http://schemas.openxmlformats.org/spreadsheetml/2006/main" count="192" uniqueCount="163">
  <si>
    <t xml:space="preserve">Аналіз надходження платежів до місцевих бюджетів </t>
  </si>
  <si>
    <t>Чернівецької області за січень-березень 2026 року</t>
  </si>
  <si>
    <t>загальний фонд</t>
  </si>
  <si>
    <t>(квартальний звіт)</t>
  </si>
  <si>
    <t>тис.грн</t>
  </si>
  <si>
    <t>Найменування районів і територіальних громад</t>
  </si>
  <si>
    <t xml:space="preserve">План, затверджений місцевими радами на 2026 рік </t>
  </si>
  <si>
    <t xml:space="preserve">План, затверджений місцевими радами з урахуванням змін на 2026 рік </t>
  </si>
  <si>
    <t>План на січень-березень 2026 року</t>
  </si>
  <si>
    <t>Фактичні надходження доходів за</t>
  </si>
  <si>
    <t>Відхилення обсягів фактичних надходжень доходів з початку року від</t>
  </si>
  <si>
    <t>січень-березень 2026 року</t>
  </si>
  <si>
    <t>січень-березень 2025 року</t>
  </si>
  <si>
    <t>плану, затвердженого місцевими радами                                                                                                                                                                                                   на 2026 рік</t>
  </si>
  <si>
    <t>плану, затвердженого місцевими радами з урахуванням змін на 2026 рік</t>
  </si>
  <si>
    <t>плану на січень-березень 2026 року</t>
  </si>
  <si>
    <t>фактичних надходжень за січень-березень 2025 року</t>
  </si>
  <si>
    <t>+,-</t>
  </si>
  <si>
    <t>%</t>
  </si>
  <si>
    <t>Обласний</t>
  </si>
  <si>
    <t>Районний бюджет Вижницького району</t>
  </si>
  <si>
    <t>Районний бюджет Дністровського району</t>
  </si>
  <si>
    <t>Районний бюджет Чернівецького району</t>
  </si>
  <si>
    <t>Разом по районних бюджетах</t>
  </si>
  <si>
    <t>Вашковецька сільська ТГ</t>
  </si>
  <si>
    <t>Великокучурівська сільська ТГ</t>
  </si>
  <si>
    <t>Волоківська сільська ТГ</t>
  </si>
  <si>
    <t>Глибоцька селищна ТГ</t>
  </si>
  <si>
    <t>Клішковецька сільська ТГ</t>
  </si>
  <si>
    <t>Мамалигівська сільська ТГ</t>
  </si>
  <si>
    <t>Недобоївська сільська ТГ</t>
  </si>
  <si>
    <t>Рукшинська сільська ТГ</t>
  </si>
  <si>
    <t>Сокирянська міська ТГ</t>
  </si>
  <si>
    <t>Усть-Путильська сільська ТГ</t>
  </si>
  <si>
    <t>Вашківецька міська ТГ</t>
  </si>
  <si>
    <t>Вижницька міська ТГ</t>
  </si>
  <si>
    <t>Сторожинецька міська ТГ</t>
  </si>
  <si>
    <t>Красноїльська селищна ТГ</t>
  </si>
  <si>
    <t>Тереблеченська сільська ТГ</t>
  </si>
  <si>
    <t>Чудейська сільська ТГ</t>
  </si>
  <si>
    <t>Конятинська сільська ТГ</t>
  </si>
  <si>
    <t>Селятинська сільська ТГ</t>
  </si>
  <si>
    <t>Острицька сільська ТГ</t>
  </si>
  <si>
    <t>Мамаївська сільська ТГ</t>
  </si>
  <si>
    <t>Кіцманська міська ТГ</t>
  </si>
  <si>
    <t>Магальська сільська ТГ</t>
  </si>
  <si>
    <t>Вікнянська сільська ТГ</t>
  </si>
  <si>
    <t>Юрковецька сільська ТГ</t>
  </si>
  <si>
    <t>Кострижівська селищна ТГ</t>
  </si>
  <si>
    <t>Новоселицька міська ТГ</t>
  </si>
  <si>
    <t>Герцаївська міська ТГ</t>
  </si>
  <si>
    <t>Заставнівська міська ТГ</t>
  </si>
  <si>
    <t>Неполоковецька селищна ТГ</t>
  </si>
  <si>
    <t>Ставчанська сільська ТГ</t>
  </si>
  <si>
    <t>Хотинська міська ТГ</t>
  </si>
  <si>
    <t>Чагорська сільська ТГ</t>
  </si>
  <si>
    <t>Новодністровська міська ТГ</t>
  </si>
  <si>
    <t xml:space="preserve">Ванчиковецька сільська ТГ </t>
  </si>
  <si>
    <t>Карапчівська сільська ТГ</t>
  </si>
  <si>
    <t>Сучевенська сільська ТГ</t>
  </si>
  <si>
    <t>Кадубовецька сільська ТГ</t>
  </si>
  <si>
    <t>Банилівська сільська ТГ</t>
  </si>
  <si>
    <t>Берегометська селищна ТГ</t>
  </si>
  <si>
    <t>Боянська сільська ТГ</t>
  </si>
  <si>
    <t>Брусницька сільська ТГ</t>
  </si>
  <si>
    <t>Веренчанська сільська ТГ</t>
  </si>
  <si>
    <t>Горішньошеровецька сільська ТГ</t>
  </si>
  <si>
    <t>Кам’янецька сільська ТГ</t>
  </si>
  <si>
    <t>Кам’янська сільська ТГ</t>
  </si>
  <si>
    <t>Кельменецька селищна ТГ</t>
  </si>
  <si>
    <t>Лівинецька сільська ТГ</t>
  </si>
  <si>
    <t>Петровецька сільська ТГ</t>
  </si>
  <si>
    <t>Путильська селищна ТГ</t>
  </si>
  <si>
    <t>Тарашанська сільська ТГ</t>
  </si>
  <si>
    <t>Топорівська сільська ТГ</t>
  </si>
  <si>
    <t>Чернівецька міська ТГ</t>
  </si>
  <si>
    <t>Разом по ТГ</t>
  </si>
  <si>
    <t xml:space="preserve">Всього </t>
  </si>
  <si>
    <t>Найменування платежів</t>
  </si>
  <si>
    <t>Код платежу</t>
  </si>
  <si>
    <t>План, затверджений місцевими радами на 2026 рік</t>
  </si>
  <si>
    <t>План, затверджений місцевими радами з урахуванням змін на 2026 рік</t>
  </si>
  <si>
    <t>Загальний фонд</t>
  </si>
  <si>
    <t>Податкові надходження</t>
  </si>
  <si>
    <r>
      <rPr>
        <sz val="12"/>
        <rFont val="Times New Roman Cyr"/>
        <charset val="204"/>
      </rPr>
      <t xml:space="preserve">Податок на доходи фізичних осіб - </t>
    </r>
    <r>
      <rPr>
        <u/>
        <sz val="12"/>
        <rFont val="Times New Roman Cyr"/>
        <charset val="204"/>
      </rPr>
      <t xml:space="preserve">79% </t>
    </r>
  </si>
  <si>
    <r>
      <rPr>
        <sz val="11"/>
        <rFont val="Times New Roman Cyr"/>
        <charset val="204"/>
      </rPr>
      <t>в т.ч</t>
    </r>
    <r>
      <rPr>
        <i/>
        <sz val="11"/>
        <rFont val="Times New Roman Cyr"/>
        <charset val="204"/>
      </rPr>
      <t>. Податок на доходи фізичних осіб у вигляді мінімального податкового зобов`язання, що підлягає сплаті фізичними особами</t>
    </r>
  </si>
  <si>
    <t>Податок на прибуток підприємств</t>
  </si>
  <si>
    <r>
      <rPr>
        <sz val="12"/>
        <rFont val="Times New Roman Cyr"/>
        <charset val="204"/>
      </rPr>
      <t xml:space="preserve">Податок на прибуток підприємств приватного сектору економіки - </t>
    </r>
    <r>
      <rPr>
        <u/>
        <sz val="12"/>
        <rFont val="Times New Roman Cyr"/>
        <charset val="204"/>
      </rPr>
      <t>10%</t>
    </r>
  </si>
  <si>
    <t xml:space="preserve">Податок на прибуток підприємств та фінансових установ комунальної власності   </t>
  </si>
  <si>
    <t>Рентна плата та плата за використання інших природних ресурсів</t>
  </si>
  <si>
    <r>
      <rPr>
        <sz val="12"/>
        <rFont val="Times New Roman Cyr"/>
        <charset val="204"/>
      </rPr>
      <t xml:space="preserve">Рентна плата за спеціальне використання лісових ресурсів в частині деревини, заготовленої в порядку рубок головного користування - </t>
    </r>
    <r>
      <rPr>
        <u/>
        <sz val="12"/>
        <rFont val="Times New Roman Cyr"/>
        <charset val="204"/>
      </rPr>
      <t>37%</t>
    </r>
  </si>
  <si>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</si>
  <si>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r>
      <rPr>
        <sz val="12"/>
        <rFont val="Times New Roman Cyr"/>
        <charset val="204"/>
      </rPr>
      <t xml:space="preserve">Рентна плата за спеціальне використання води - </t>
    </r>
    <r>
      <rPr>
        <u/>
        <sz val="12"/>
        <rFont val="Times New Roman Cyr"/>
        <charset val="204"/>
      </rPr>
      <t>45%</t>
    </r>
  </si>
  <si>
    <r>
      <rPr>
        <sz val="12"/>
        <rFont val="Times New Roman Cyr"/>
        <charset val="204"/>
      </rPr>
      <t xml:space="preserve">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 - </t>
    </r>
    <r>
      <rPr>
        <u/>
        <sz val="12"/>
        <rFont val="Times New Roman Cyr"/>
        <charset val="204"/>
      </rPr>
      <t>30%</t>
    </r>
  </si>
  <si>
    <r>
      <rPr>
        <sz val="12"/>
        <rFont val="Times New Roman Cyr"/>
        <charset val="204"/>
      </rPr>
      <t xml:space="preserve">Рентна плата за користування надрами для видобування нафти (крім видобування нафти, визначеної як Актив природних ресурсів) - </t>
    </r>
    <r>
      <rPr>
        <u/>
        <sz val="12"/>
        <rFont val="Times New Roman Cyr"/>
        <charset val="204"/>
      </rPr>
      <t>5%</t>
    </r>
  </si>
  <si>
    <r>
      <rPr>
        <sz val="12"/>
        <rFont val="Times New Roman Cyr"/>
        <charset val="204"/>
      </rPr>
      <t xml:space="preserve">Рентна плата за користування надрами для видобування природного газу (крім видобування природного газу, визначеного як Актив природних ресурсів) - </t>
    </r>
    <r>
      <rPr>
        <u/>
        <sz val="12"/>
        <rFont val="Times New Roman Cyr"/>
        <charset val="204"/>
      </rPr>
      <t>5%</t>
    </r>
  </si>
  <si>
    <r>
      <rPr>
        <sz val="12"/>
        <rFont val="Times New Roman Cyr"/>
        <charset val="204"/>
      </rPr>
      <t xml:space="preserve">Рентна плата за користування надрами для видобування газового конденсату - </t>
    </r>
    <r>
      <rPr>
        <u/>
        <sz val="12"/>
        <rFont val="Times New Roman Cyr"/>
        <charset val="204"/>
      </rPr>
      <t>5%</t>
    </r>
  </si>
  <si>
    <t xml:space="preserve">Рентна плата за користування надрами для видобування корисних копалин місцевого значення  </t>
  </si>
  <si>
    <t>Рентна плата за користування надрами в цілях, не пов'язаних з видобуванням корисних копалин</t>
  </si>
  <si>
    <t>Внутрішні податки на товари та послуги</t>
  </si>
  <si>
    <r>
      <rPr>
        <sz val="12"/>
        <rFont val="Times New Roman Cyr"/>
        <charset val="204"/>
      </rPr>
      <t>Акцизний податок з вироблених в Україні підакцизних товарів (продукції</t>
    </r>
    <r>
      <rPr>
        <sz val="12"/>
        <rFont val="Times New Roman Cyr"/>
        <charset val="204"/>
      </rPr>
      <t xml:space="preserve">) (Пальне) </t>
    </r>
  </si>
  <si>
    <t>14020000 (14021900)</t>
  </si>
  <si>
    <t xml:space="preserve">Акцизний податок з ввезених на митну територію України підакцизних товарів (продукції) (Пальне) </t>
  </si>
  <si>
    <t>14030000 (14031900)</t>
  </si>
  <si>
    <r>
      <rPr>
        <b/>
        <i/>
        <u/>
        <sz val="12"/>
        <rFont val="Times New Roman Cyr"/>
        <charset val="204"/>
      </rPr>
      <t>Разом</t>
    </r>
    <r>
      <rPr>
        <b/>
        <i/>
        <sz val="12"/>
        <rFont val="Times New Roman Cyr"/>
        <charset val="204"/>
      </rPr>
      <t xml:space="preserve">: акцизний податок з вироблених в Україні та з ввезених на митну територію України підакцизних товарів (продукції) (Пальне) </t>
    </r>
  </si>
  <si>
    <t xml:space="preserve"> 14021900  14031900</t>
  </si>
  <si>
    <t xml:space="preserve">Акцизний податок з реалізації суб'єктами господарювання роздрібної торгівлі підакцизних товарів </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</si>
  <si>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</si>
  <si>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</si>
  <si>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Місцеві податки і збори, нараховані до 1 січня 2011 року</t>
  </si>
  <si>
    <r>
      <rPr>
        <b/>
        <sz val="12"/>
        <rFont val="Times New Roman Cyr"/>
        <charset val="204"/>
      </rPr>
      <t>Місцеві податки та збори, що сплачуються (перераховуються) згідно з Податковим кодексом України,                                                                                                              в</t>
    </r>
    <r>
      <rPr>
        <b/>
        <i/>
        <sz val="12"/>
        <rFont val="Times New Roman Cyr"/>
        <charset val="204"/>
      </rPr>
      <t xml:space="preserve"> тому числі: </t>
    </r>
  </si>
  <si>
    <t>Податок на майно</t>
  </si>
  <si>
    <t xml:space="preserve">Податок на нерухоме майно, відмінне від земельної ділянки </t>
  </si>
  <si>
    <t>18010100-18010400</t>
  </si>
  <si>
    <t xml:space="preserve">Плата за землю </t>
  </si>
  <si>
    <t>18010500-18010900</t>
  </si>
  <si>
    <t xml:space="preserve">Транспортний податок </t>
  </si>
  <si>
    <t>18011000, 18011100</t>
  </si>
  <si>
    <t>Збір за місця для паркування транспортних засобів</t>
  </si>
  <si>
    <t>Туристичний збір</t>
  </si>
  <si>
    <t>Збір за провадження деяких видів підприємницької діяльності, що справлявся до 1 січня 2015 року</t>
  </si>
  <si>
    <t xml:space="preserve">Єдиний податок </t>
  </si>
  <si>
    <t>Кошти, що передаються (отримуються), як компенсація із загального фонду державного бюджету бюджетам місцевого самоврядування відповідно до вимог пункту 43 розділу VI "Прикінцеві та перехідні положення" Бюджетного кодексу України та постанови Кабінету Міністрів України від 08.02.2017 №96 "Деякі питання зарахування частини акцизного податку з виробленого в Україні та ввезеного на митну територію України пального до бюджетів місцевого самоврядування"</t>
  </si>
  <si>
    <t>Податки та збори, не віднесені до інших категорій</t>
  </si>
  <si>
    <t>Неподаткові надходження</t>
  </si>
  <si>
    <t>Частина чистого прибутку (доходу) комунальних унітарних підприємств та їх об'єднань, що вилучається до відповідного місцевого бюджету</t>
  </si>
  <si>
    <t>Плата за розміщення тимчасово вільних коштів місцевих бюджетів</t>
  </si>
  <si>
    <t>Інші надходження</t>
  </si>
  <si>
    <t>Суми, стягнені з винних осіб, за шкоду, заподіяну державі, підприємству, установі, організації</t>
  </si>
  <si>
    <t xml:space="preserve">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 </t>
  </si>
  <si>
    <t>Адміністративні штрафи та інші санкції</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</si>
  <si>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</si>
  <si>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</si>
  <si>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r>
      <rPr>
        <sz val="12"/>
        <rFont val="Times New Roman Cyr"/>
        <charset val="204"/>
      </rPr>
      <t xml:space="preserve">Адміністративні штрафи за адміністративні правопорушення у сфері забезпечення безпеки дорожнього руху, зафіксовані в автоматичному режимі - </t>
    </r>
    <r>
      <rPr>
        <u/>
        <sz val="12"/>
        <rFont val="Times New Roman Cyr"/>
        <charset val="204"/>
      </rPr>
      <t>10%</t>
    </r>
  </si>
  <si>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</si>
  <si>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Плата за надання адміністративних послуг</t>
  </si>
  <si>
    <t xml:space="preserve">Плата за ліцензії на певні види господарської діяльності та сертифікати, що видаються виконавчими органами місцевих рад і місцевими органами виконавчої влади </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</si>
  <si>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</si>
  <si>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Плата за ліцензії на право виробництва спирту етилового, спиртових дистилятів, біоетанолу, алкогольних напоїв, тютюнових виробів, рідин, що використовуються в електронних сигаретах, на право вирощування тютюну та на право ферментації тютюнової сировини</t>
  </si>
  <si>
    <t>Плата за ліцензії на право оптової торгівлі спиртом етиловим, спиртовими дистилятами</t>
  </si>
  <si>
    <t>Плата за державну реєстрацію (крім адміністративного збору, що справляється відповідно до Закону України "Про державну реєстрацію юридичних осіб, фізичних осіб - підприємців та громадських формувань")</t>
  </si>
  <si>
    <t>Плата за ліцензії на право оптової торгівлі алкогольними напоями, сидром та перрі (без додавання спирту), тютюновими виробами, рідинами, що використовуються в електроних сигаретах</t>
  </si>
  <si>
    <t>Плата за ліцензії на право роздрібної торгівлі алкогольними напоями, сидром та перрі (без додавання спирту), тютюновими виробами та рідинами, що використовуються в електроних сигаретах</t>
  </si>
  <si>
    <t>Плата за ліцензії та сертифікати, що сплачується ліцензіатами за місцем здійснення діяльності</t>
  </si>
  <si>
    <t>Плата за надання інших адміністративних послуг</t>
  </si>
  <si>
    <t>Адміністративний збір за державну реєстрацію речових прав на нерухоме майно та їх обтяжень</t>
  </si>
  <si>
    <t>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"Про державну реєстрацію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</si>
  <si>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Плата за ліцензії на право виробництва пального</t>
  </si>
  <si>
    <t>Плата за ліцензії на право оптової торгівлі пальним, за наявності місць оптової торгівлі пальним, оптової торгівлі пальним за відсутності місць оптової торгівлі пальним</t>
  </si>
  <si>
    <t>Плата за ліцензії на право роздрібної торгівлі пальним</t>
  </si>
  <si>
    <t xml:space="preserve">Плата за ліцензії на право зберігання пального, на право зберігання пального виключно для потреб власного споживання та/або промислової переробки </t>
  </si>
  <si>
    <t>Плата за ліцензії на провадження діяльності з організації та проведення азартних ігор у залах гральних автоматів</t>
  </si>
  <si>
    <t>Надходження від орендної плати за користування майновим комплексом та іншим майном, що перебуває в комунальній власності</t>
  </si>
  <si>
    <t>Державне мито</t>
  </si>
  <si>
    <t xml:space="preserve">Орендна плата за водні об'єкти (їх частини), що надаються в користування на умовах оренди обласними, районними державними адміністраціями, місцевими радами </t>
  </si>
  <si>
    <t>Надходження коштів з рахунків виборчих фондів</t>
  </si>
  <si>
    <t>Кошти, отримані від надання учасниками процедури закупівлі / спрощеної закупівлі як забезпечення їх тендерної пропозиції /пропозиції учасника спрощеної закупівлі, які не підлягають поверненню цим учасникам</t>
  </si>
  <si>
    <t xml:space="preserve">Кошти, отримані від переможця процедури закупівлі / спрощеної закупівлі під час укладення договору про закупівлю як забезпечення виконання такого договору, які не підлягають поверненню учаснику </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</si>
  <si>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</si>
  <si>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Доходи від операцій з капіталом</t>
  </si>
  <si>
    <t xml:space="preserve">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</si>
  <si>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Надходження коштів від Державного фонду дорогоцінних металів і дорогоцінного каміння</t>
  </si>
  <si>
    <t xml:space="preserve">Всього до загального фонду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</si>
</sst>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176" formatCode="_-* #\.##0.00_-;\-* #\.##0.00_-;_-* &quot;-&quot;??_-;_-@_-"/>
    <numFmt numFmtId="177" formatCode="_-* #\.##0.00\ &quot;₽&quot;_-;\-* #\.##0.00\ &quot;₽&quot;_-;_-* \-??\ &quot;₽&quot;_-;_-@_-"/>
    <numFmt numFmtId="178" formatCode="_-* #\.##0_-;\-* #\.##0_-;_-* &quot;-&quot;_-;_-@_-"/>
    <numFmt numFmtId="179" formatCode="_-* #\.##0\ &quot;₽&quot;_-;\-* #\.##0\ &quot;₽&quot;_-;_-* \-\ &quot;₽&quot;_-;_-@_-"/>
    <numFmt numFmtId="180" formatCode="0.0"/>
    <numFmt numFmtId="181" formatCode="0.00000"/>
    <numFmt numFmtId="182" formatCode="#\ ##0.0"/>
    <numFmt numFmtId="183" formatCode="#\ ##0.00000"/>
    <numFmt numFmtId="184" formatCode="#\ ##0.000"/>
    <numFmt numFmtId="185" formatCode="0.0000"/>
    <numFmt numFmtId="186" formatCode="0.000000"/>
    <numFmt numFmtId="187" formatCode="#\ ##0.000000"/>
  </numFmts>
  <fonts count="69">
    <font>
      <sz val="10"/>
      <name val="Arial Cyr"/>
      <charset val="204"/>
    </font>
    <font>
      <sz val="10"/>
      <name val="Times New Roman CYR"/>
      <charset val="204"/>
    </font>
    <font>
      <b/>
      <sz val="10"/>
      <name val="Times New Roman Cyr"/>
      <charset val="204"/>
    </font>
    <font>
      <b/>
      <sz val="10"/>
      <name val="Times New Roman Cyr"/>
      <charset val="204"/>
    </font>
    <font>
      <b/>
      <i/>
      <sz val="10"/>
      <name val="Times New Roman Cyr"/>
      <charset val="204"/>
    </font>
    <font>
      <sz val="10"/>
      <name val="Times New Roman Cyr"/>
      <charset val="204"/>
    </font>
    <font>
      <b/>
      <i/>
      <sz val="14"/>
      <name val="Times New Roman Cyr"/>
      <charset val="204"/>
    </font>
    <font>
      <b/>
      <sz val="14"/>
      <name val="Times New Roman Cyr"/>
      <charset val="204"/>
    </font>
    <font>
      <b/>
      <i/>
      <sz val="14"/>
      <name val="Times New Roman Cyr"/>
      <charset val="204"/>
    </font>
    <font>
      <b/>
      <i/>
      <sz val="12"/>
      <name val="Times New Roman Cyr"/>
      <charset val="204"/>
    </font>
    <font>
      <sz val="12"/>
      <name val="Times New Roman Cyr"/>
      <charset val="204"/>
    </font>
    <font>
      <sz val="12"/>
      <name val="Times New Roman Cyr"/>
      <charset val="204"/>
    </font>
    <font>
      <b/>
      <sz val="14"/>
      <name val="Times New Roman Cyr"/>
      <charset val="204"/>
    </font>
    <font>
      <b/>
      <i/>
      <sz val="12"/>
      <name val="Times New Roman Cyr"/>
      <charset val="204"/>
    </font>
    <font>
      <i/>
      <sz val="11"/>
      <name val="Times New Roman Cyr"/>
      <charset val="204"/>
    </font>
    <font>
      <i/>
      <sz val="12"/>
      <name val="Times New Roman Cyr"/>
      <charset val="204"/>
    </font>
    <font>
      <b/>
      <sz val="12"/>
      <name val="Times New Roman Cyr"/>
      <charset val="204"/>
    </font>
    <font>
      <b/>
      <sz val="12"/>
      <name val="Times New Roman Cyr"/>
      <charset val="204"/>
    </font>
    <font>
      <sz val="11"/>
      <name val="Times New Roman CYR"/>
      <charset val="204"/>
    </font>
    <font>
      <i/>
      <sz val="12"/>
      <name val="Times New Roman Cyr"/>
      <charset val="204"/>
    </font>
    <font>
      <sz val="11.5"/>
      <name val="Times New Roman Cyr"/>
      <charset val="204"/>
    </font>
    <font>
      <sz val="12"/>
      <name val="Arial Cyr"/>
      <charset val="204"/>
    </font>
    <font>
      <b/>
      <sz val="13"/>
      <name val="Times New Roman Cyr"/>
      <charset val="204"/>
    </font>
    <font>
      <b/>
      <sz val="13"/>
      <name val="Times New Roman Cyr"/>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204"/>
    </font>
    <font>
      <sz val="11"/>
      <color indexed="9"/>
      <name val="Calibri"/>
      <charset val="204"/>
    </font>
    <font>
      <sz val="10"/>
      <name val="Arial"/>
      <charset val="204"/>
    </font>
    <font>
      <sz val="11"/>
      <color indexed="62"/>
      <name val="Calibri"/>
      <charset val="204"/>
    </font>
    <font>
      <sz val="11"/>
      <color indexed="17"/>
      <name val="Calibri"/>
      <charset val="204"/>
    </font>
    <font>
      <b/>
      <sz val="15"/>
      <color indexed="56"/>
      <name val="Calibri"/>
      <charset val="204"/>
    </font>
    <font>
      <b/>
      <sz val="13"/>
      <color indexed="56"/>
      <name val="Calibri"/>
      <charset val="204"/>
    </font>
    <font>
      <b/>
      <sz val="11"/>
      <color indexed="56"/>
      <name val="Calibri"/>
      <charset val="204"/>
    </font>
    <font>
      <sz val="11"/>
      <color indexed="52"/>
      <name val="Calibri"/>
      <charset val="204"/>
    </font>
    <font>
      <b/>
      <sz val="11"/>
      <color indexed="9"/>
      <name val="Calibri"/>
      <charset val="204"/>
    </font>
    <font>
      <b/>
      <sz val="18"/>
      <color indexed="56"/>
      <name val="Cambria"/>
      <charset val="204"/>
    </font>
    <font>
      <b/>
      <sz val="11"/>
      <color indexed="52"/>
      <name val="Calibri"/>
      <charset val="204"/>
    </font>
    <font>
      <sz val="11"/>
      <color theme="1"/>
      <name val="Calibri"/>
      <charset val="204"/>
      <scheme val="minor"/>
    </font>
    <font>
      <sz val="10"/>
      <color indexed="8"/>
      <name val="Calibri"/>
      <charset val="204"/>
    </font>
    <font>
      <b/>
      <sz val="11"/>
      <color indexed="8"/>
      <name val="Calibri"/>
      <charset val="204"/>
    </font>
    <font>
      <sz val="11"/>
      <color indexed="20"/>
      <name val="Calibri"/>
      <charset val="204"/>
    </font>
    <font>
      <b/>
      <sz val="11"/>
      <color indexed="63"/>
      <name val="Calibri"/>
      <charset val="204"/>
    </font>
    <font>
      <sz val="11"/>
      <color indexed="60"/>
      <name val="Calibri"/>
      <charset val="204"/>
    </font>
    <font>
      <sz val="10"/>
      <name val="Helv"/>
      <charset val="204"/>
    </font>
    <font>
      <sz val="11"/>
      <color indexed="10"/>
      <name val="Calibri"/>
      <charset val="204"/>
    </font>
    <font>
      <i/>
      <sz val="11"/>
      <color indexed="23"/>
      <name val="Calibri"/>
      <charset val="204"/>
    </font>
    <font>
      <u/>
      <sz val="12"/>
      <name val="Times New Roman Cyr"/>
      <charset val="204"/>
    </font>
    <font>
      <u/>
      <sz val="12"/>
      <name val="Times New Roman Cyr"/>
      <charset val="204"/>
    </font>
    <font>
      <b/>
      <i/>
      <u/>
      <sz val="12"/>
      <name val="Times New Roman Cyr"/>
      <charset val="204"/>
    </font>
    <font>
      <sz val="11"/>
      <name val="Times New Roman Cyr"/>
      <charset val="204"/>
    </font>
  </fonts>
  <fills count="5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s>
  <borders count="2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583">
    <xf numFmtId="0" fontId="0" fillId="0" borderId="0"/>
    <xf numFmtId="176" fontId="24" fillId="0" borderId="0" applyFont="0" applyFill="0" applyBorder="0" applyAlignment="0" applyProtection="0">
      <alignment vertical="center"/>
    </xf>
    <xf numFmtId="177" fontId="24" fillId="0" borderId="0" applyFont="0" applyFill="0" applyBorder="0" applyAlignment="0" applyProtection="0">
      <alignment vertical="center"/>
    </xf>
    <xf numFmtId="9" fontId="24" fillId="0" borderId="0" applyFont="0" applyFill="0" applyBorder="0" applyAlignment="0" applyProtection="0">
      <alignment vertical="center"/>
    </xf>
    <xf numFmtId="178" fontId="24" fillId="0" borderId="0" applyFont="0" applyFill="0" applyBorder="0" applyAlignment="0" applyProtection="0">
      <alignment vertical="center"/>
    </xf>
    <xf numFmtId="179"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4" borderId="11" applyNumberFormat="0" applyAlignment="0" applyProtection="0">
      <alignment vertical="center"/>
    </xf>
    <xf numFmtId="0" fontId="34" fillId="5" borderId="12" applyNumberFormat="0" applyAlignment="0" applyProtection="0">
      <alignment vertical="center"/>
    </xf>
    <xf numFmtId="0" fontId="35" fillId="5" borderId="11" applyNumberFormat="0" applyAlignment="0" applyProtection="0">
      <alignment vertical="center"/>
    </xf>
    <xf numFmtId="0" fontId="36" fillId="6"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37" borderId="0" applyNumberFormat="0" applyBorder="0" applyAlignment="0" applyProtection="0"/>
    <xf numFmtId="0" fontId="44" fillId="40" borderId="0" applyNumberFormat="0" applyBorder="0" applyAlignment="0" applyProtection="0"/>
    <xf numFmtId="0" fontId="44" fillId="43"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37" borderId="0" applyNumberFormat="0" applyBorder="0" applyAlignment="0" applyProtection="0"/>
    <xf numFmtId="0" fontId="44" fillId="40" borderId="0" applyNumberFormat="0" applyBorder="0" applyAlignment="0" applyProtection="0"/>
    <xf numFmtId="0" fontId="44" fillId="43" borderId="0" applyNumberFormat="0" applyBorder="0" applyAlignment="0" applyProtection="0"/>
    <xf numFmtId="0" fontId="45" fillId="44"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4"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6" fillId="0" borderId="0"/>
    <xf numFmtId="0" fontId="45" fillId="48" borderId="0" applyNumberFormat="0" applyBorder="0" applyAlignment="0" applyProtection="0"/>
    <xf numFmtId="0" fontId="45" fillId="49" borderId="0" applyNumberFormat="0" applyBorder="0" applyAlignment="0" applyProtection="0"/>
    <xf numFmtId="0" fontId="45" fillId="50"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51" borderId="0" applyNumberFormat="0" applyBorder="0" applyAlignment="0" applyProtection="0"/>
    <xf numFmtId="0" fontId="47" fillId="39" borderId="16" applyNumberFormat="0" applyAlignment="0" applyProtection="0"/>
    <xf numFmtId="0" fontId="48" fillId="36" borderId="0" applyNumberFormat="0" applyBorder="0" applyAlignment="0" applyProtection="0"/>
    <xf numFmtId="0" fontId="49" fillId="0" borderId="17" applyNumberFormat="0" applyFill="0" applyAlignment="0" applyProtection="0"/>
    <xf numFmtId="0" fontId="50" fillId="0" borderId="18" applyNumberFormat="0" applyFill="0" applyAlignment="0" applyProtection="0"/>
    <xf numFmtId="0" fontId="51" fillId="0" borderId="19" applyNumberFormat="0" applyFill="0" applyAlignment="0" applyProtection="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0" fillId="0" borderId="0"/>
    <xf numFmtId="0" fontId="52" fillId="0" borderId="20" applyNumberFormat="0" applyFill="0" applyAlignment="0" applyProtection="0"/>
    <xf numFmtId="0" fontId="53" fillId="52" borderId="21" applyNumberFormat="0" applyAlignment="0" applyProtection="0"/>
    <xf numFmtId="0" fontId="54" fillId="0" borderId="0" applyNumberFormat="0" applyFill="0" applyBorder="0" applyAlignment="0" applyProtection="0"/>
    <xf numFmtId="0" fontId="55" fillId="53" borderId="16" applyNumberFormat="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0"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0" fillId="0" borderId="0"/>
    <xf numFmtId="0" fontId="56" fillId="0" borderId="0"/>
    <xf numFmtId="0" fontId="56" fillId="0" borderId="0"/>
    <xf numFmtId="0" fontId="56" fillId="0" borderId="0"/>
    <xf numFmtId="0" fontId="56" fillId="0" borderId="0"/>
    <xf numFmtId="0" fontId="56" fillId="0" borderId="0"/>
    <xf numFmtId="0" fontId="56" fillId="0" borderId="0"/>
    <xf numFmtId="0" fontId="57"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0"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0"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8" fillId="0" borderId="22" applyNumberFormat="0" applyFill="0" applyAlignment="0" applyProtection="0"/>
    <xf numFmtId="0" fontId="59" fillId="35" borderId="0" applyNumberFormat="0" applyBorder="0" applyAlignment="0" applyProtection="0"/>
    <xf numFmtId="0" fontId="44" fillId="54" borderId="23" applyNumberFormat="0" applyFont="0" applyAlignment="0" applyProtection="0"/>
    <xf numFmtId="0" fontId="46" fillId="54" borderId="23" applyNumberFormat="0" applyFont="0" applyAlignment="0" applyProtection="0"/>
    <xf numFmtId="0" fontId="46" fillId="54" borderId="23" applyNumberFormat="0" applyFont="0" applyAlignment="0" applyProtection="0"/>
    <xf numFmtId="0" fontId="46" fillId="54" borderId="23" applyNumberFormat="0" applyFont="0" applyAlignment="0" applyProtection="0"/>
    <xf numFmtId="0" fontId="46" fillId="54" borderId="23" applyNumberFormat="0" applyFont="0" applyAlignment="0" applyProtection="0"/>
    <xf numFmtId="0" fontId="46" fillId="54" borderId="23" applyNumberFormat="0" applyFont="0" applyAlignment="0" applyProtection="0"/>
    <xf numFmtId="0" fontId="46" fillId="54" borderId="23" applyNumberFormat="0" applyFont="0" applyAlignment="0" applyProtection="0"/>
    <xf numFmtId="0" fontId="60" fillId="53" borderId="24" applyNumberFormat="0" applyAlignment="0" applyProtection="0"/>
    <xf numFmtId="0" fontId="61" fillId="55" borderId="0" applyNumberFormat="0" applyBorder="0" applyAlignment="0" applyProtection="0"/>
    <xf numFmtId="0" fontId="62" fillId="0" borderId="0"/>
    <xf numFmtId="0" fontId="63" fillId="0" borderId="0" applyNumberFormat="0" applyFill="0" applyBorder="0" applyAlignment="0" applyProtection="0"/>
    <xf numFmtId="0" fontId="64" fillId="0" borderId="0" applyNumberFormat="0" applyFill="0" applyBorder="0" applyAlignment="0" applyProtection="0"/>
  </cellStyleXfs>
  <cellXfs count="11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applyAlignment="1">
      <alignment vertical="center"/>
    </xf>
    <xf numFmtId="0" fontId="5" fillId="2" borderId="0" xfId="0" applyFont="1" applyFill="1"/>
    <xf numFmtId="180" fontId="5" fillId="2" borderId="0" xfId="0" applyNumberFormat="1" applyFont="1" applyFill="1"/>
    <xf numFmtId="0" fontId="5" fillId="2" borderId="0" xfId="0" applyFont="1" applyFill="1" applyAlignment="1">
      <alignment horizontal="center"/>
    </xf>
    <xf numFmtId="0" fontId="6" fillId="2" borderId="0" xfId="0" applyFont="1" applyFill="1" applyAlignment="1">
      <alignment horizontal="center"/>
    </xf>
    <xf numFmtId="0" fontId="7" fillId="2" borderId="0" xfId="0" applyFont="1" applyFill="1" applyAlignment="1">
      <alignment horizontal="center"/>
    </xf>
    <xf numFmtId="0" fontId="8" fillId="2" borderId="0" xfId="0" applyFont="1" applyFill="1" applyAlignment="1">
      <alignment horizontal="center" vertical="center"/>
    </xf>
    <xf numFmtId="0" fontId="7" fillId="2" borderId="0" xfId="0" applyFont="1" applyFill="1" applyAlignment="1">
      <alignment vertical="center"/>
    </xf>
    <xf numFmtId="180" fontId="5" fillId="2" borderId="0" xfId="0" applyNumberFormat="1" applyFont="1" applyFill="1" applyAlignment="1">
      <alignment horizontal="center"/>
    </xf>
    <xf numFmtId="181" fontId="5" fillId="2" borderId="0" xfId="0" applyNumberFormat="1" applyFont="1" applyFill="1" applyAlignment="1">
      <alignment horizontal="centerContinuous"/>
    </xf>
    <xf numFmtId="181" fontId="5" fillId="2" borderId="0" xfId="0" applyNumberFormat="1" applyFont="1" applyFill="1" applyAlignment="1">
      <alignment horizontal="center"/>
    </xf>
    <xf numFmtId="9" fontId="9" fillId="2" borderId="0" xfId="0" applyNumberFormat="1" applyFont="1" applyFill="1" applyAlignment="1">
      <alignment horizontal="left"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80" fontId="11" fillId="2" borderId="1"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80" fontId="11" fillId="2" borderId="4" xfId="0" applyNumberFormat="1" applyFont="1" applyFill="1" applyBorder="1" applyAlignment="1">
      <alignment horizontal="center" vertical="center" wrapText="1"/>
    </xf>
    <xf numFmtId="180" fontId="11" fillId="2" borderId="1" xfId="0" applyNumberFormat="1" applyFont="1" applyFill="1" applyBorder="1" applyAlignment="1">
      <alignment horizontal="center" vertical="top" wrapText="1"/>
    </xf>
    <xf numFmtId="0" fontId="11" fillId="2" borderId="2" xfId="0" applyFont="1" applyFill="1" applyBorder="1" applyAlignment="1">
      <alignment horizontal="center" vertical="top" wrapText="1"/>
    </xf>
    <xf numFmtId="0" fontId="10"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180" fontId="11" fillId="2" borderId="5" xfId="0" applyNumberFormat="1" applyFont="1" applyFill="1" applyBorder="1" applyAlignment="1">
      <alignment horizontal="center" vertical="center" wrapText="1"/>
    </xf>
    <xf numFmtId="180" fontId="11" fillId="2" borderId="5" xfId="0" applyNumberFormat="1" applyFont="1" applyFill="1" applyBorder="1" applyAlignment="1">
      <alignment horizontal="center" vertical="top" wrapText="1"/>
    </xf>
    <xf numFmtId="0" fontId="10" fillId="2" borderId="6" xfId="0" applyFont="1" applyFill="1" applyBorder="1" applyAlignment="1">
      <alignment horizontal="center"/>
    </xf>
    <xf numFmtId="0" fontId="12" fillId="2" borderId="2" xfId="0" applyFont="1" applyFill="1" applyBorder="1" applyAlignment="1">
      <alignment horizontal="center"/>
    </xf>
    <xf numFmtId="0" fontId="12" fillId="2" borderId="3" xfId="0" applyFont="1" applyFill="1" applyBorder="1" applyAlignment="1">
      <alignment horizontal="center"/>
    </xf>
    <xf numFmtId="180" fontId="13" fillId="2" borderId="6" xfId="0" applyNumberFormat="1" applyFont="1" applyFill="1" applyBorder="1" applyAlignment="1">
      <alignment horizontal="center" vertical="center" wrapText="1"/>
    </xf>
    <xf numFmtId="1" fontId="13" fillId="2" borderId="6" xfId="0" applyNumberFormat="1" applyFont="1" applyFill="1" applyBorder="1" applyAlignment="1">
      <alignment horizontal="center" vertical="center"/>
    </xf>
    <xf numFmtId="182" fontId="13" fillId="2" borderId="6" xfId="0" applyNumberFormat="1" applyFont="1" applyFill="1" applyBorder="1" applyAlignment="1">
      <alignment horizontal="right" vertical="center"/>
    </xf>
    <xf numFmtId="182" fontId="9" fillId="2" borderId="6" xfId="0" applyNumberFormat="1" applyFont="1" applyFill="1" applyBorder="1" applyAlignment="1">
      <alignment horizontal="center" vertical="center"/>
    </xf>
    <xf numFmtId="180" fontId="10" fillId="2" borderId="6" xfId="0" applyNumberFormat="1" applyFont="1" applyFill="1" applyBorder="1" applyAlignment="1">
      <alignment vertical="center" wrapText="1"/>
    </xf>
    <xf numFmtId="1" fontId="10" fillId="2" borderId="6" xfId="0" applyNumberFormat="1" applyFont="1" applyFill="1" applyBorder="1" applyAlignment="1">
      <alignment horizontal="center" vertical="center"/>
    </xf>
    <xf numFmtId="182" fontId="10" fillId="2" borderId="6" xfId="0" applyNumberFormat="1" applyFont="1" applyFill="1" applyBorder="1" applyAlignment="1">
      <alignment horizontal="right" vertical="center"/>
    </xf>
    <xf numFmtId="182" fontId="11" fillId="2" borderId="6" xfId="0" applyNumberFormat="1" applyFont="1" applyFill="1" applyBorder="1" applyAlignment="1">
      <alignment horizontal="center" vertical="center"/>
    </xf>
    <xf numFmtId="180" fontId="14" fillId="2" borderId="6" xfId="0" applyNumberFormat="1" applyFont="1" applyFill="1" applyBorder="1" applyAlignment="1">
      <alignment vertical="center" wrapText="1"/>
    </xf>
    <xf numFmtId="1" fontId="15" fillId="2" borderId="6" xfId="0" applyNumberFormat="1" applyFont="1" applyFill="1" applyBorder="1" applyAlignment="1">
      <alignment horizontal="center" vertical="center"/>
    </xf>
    <xf numFmtId="182" fontId="15" fillId="2" borderId="6" xfId="0" applyNumberFormat="1" applyFont="1" applyFill="1" applyBorder="1" applyAlignment="1">
      <alignment horizontal="right" vertical="center"/>
    </xf>
    <xf numFmtId="182" fontId="15" fillId="2" borderId="6" xfId="0" applyNumberFormat="1" applyFont="1" applyFill="1" applyBorder="1" applyAlignment="1">
      <alignment horizontal="center" vertical="center"/>
    </xf>
    <xf numFmtId="180" fontId="16" fillId="2" borderId="6" xfId="0" applyNumberFormat="1" applyFont="1" applyFill="1" applyBorder="1" applyAlignment="1">
      <alignment vertical="center" wrapText="1"/>
    </xf>
    <xf numFmtId="1" fontId="17" fillId="2" borderId="6" xfId="0" applyNumberFormat="1" applyFont="1" applyFill="1" applyBorder="1" applyAlignment="1">
      <alignment horizontal="center" vertical="center"/>
    </xf>
    <xf numFmtId="182" fontId="17" fillId="2" borderId="6" xfId="0" applyNumberFormat="1" applyFont="1" applyFill="1" applyBorder="1" applyAlignment="1">
      <alignment horizontal="right" vertical="center"/>
    </xf>
    <xf numFmtId="182" fontId="16" fillId="2" borderId="6" xfId="0" applyNumberFormat="1" applyFont="1" applyFill="1" applyBorder="1" applyAlignment="1">
      <alignment horizontal="center" vertical="center"/>
    </xf>
    <xf numFmtId="180" fontId="17" fillId="2" borderId="6" xfId="0" applyNumberFormat="1" applyFont="1" applyFill="1" applyBorder="1" applyAlignment="1">
      <alignment vertical="center" wrapText="1"/>
    </xf>
    <xf numFmtId="1" fontId="10" fillId="2" borderId="6" xfId="0" applyNumberFormat="1" applyFont="1" applyFill="1" applyBorder="1" applyAlignment="1">
      <alignment horizontal="center" vertical="center" wrapText="1"/>
    </xf>
    <xf numFmtId="180" fontId="9" fillId="2" borderId="6" xfId="0" applyNumberFormat="1" applyFont="1" applyFill="1" applyBorder="1" applyAlignment="1">
      <alignment vertical="center" wrapText="1"/>
    </xf>
    <xf numFmtId="1" fontId="9" fillId="2" borderId="6" xfId="0" applyNumberFormat="1" applyFont="1" applyFill="1" applyBorder="1" applyAlignment="1">
      <alignment horizontal="center" vertical="center" wrapText="1"/>
    </xf>
    <xf numFmtId="182" fontId="9" fillId="2" borderId="6" xfId="0" applyNumberFormat="1" applyFont="1" applyFill="1" applyBorder="1" applyAlignment="1">
      <alignment horizontal="right" vertical="center"/>
    </xf>
    <xf numFmtId="1" fontId="16" fillId="2" borderId="6" xfId="0" applyNumberFormat="1" applyFont="1" applyFill="1" applyBorder="1" applyAlignment="1">
      <alignment horizontal="center" vertical="center" wrapText="1"/>
    </xf>
    <xf numFmtId="182" fontId="16" fillId="2" borderId="6" xfId="0" applyNumberFormat="1" applyFont="1" applyFill="1" applyBorder="1" applyAlignment="1">
      <alignment horizontal="right" vertical="center"/>
    </xf>
    <xf numFmtId="180" fontId="5" fillId="2" borderId="6" xfId="0" applyNumberFormat="1" applyFont="1" applyFill="1" applyBorder="1" applyAlignment="1">
      <alignment vertical="center" wrapText="1"/>
    </xf>
    <xf numFmtId="180" fontId="18" fillId="2" borderId="6" xfId="0" applyNumberFormat="1" applyFont="1" applyFill="1" applyBorder="1" applyAlignment="1">
      <alignment vertical="center" wrapText="1"/>
    </xf>
    <xf numFmtId="180" fontId="19" fillId="2" borderId="6" xfId="0" applyNumberFormat="1" applyFont="1" applyFill="1" applyBorder="1" applyAlignment="1">
      <alignment vertical="center" wrapText="1"/>
    </xf>
    <xf numFmtId="1" fontId="19" fillId="2" borderId="6" xfId="0" applyNumberFormat="1" applyFont="1" applyFill="1" applyBorder="1" applyAlignment="1">
      <alignment horizontal="center" vertical="center" wrapText="1"/>
    </xf>
    <xf numFmtId="182" fontId="19" fillId="2" borderId="6" xfId="0" applyNumberFormat="1" applyFont="1" applyFill="1" applyBorder="1" applyAlignment="1">
      <alignment horizontal="right" vertical="center"/>
    </xf>
    <xf numFmtId="0" fontId="10" fillId="2" borderId="6" xfId="0" applyFont="1" applyFill="1" applyBorder="1" applyAlignment="1">
      <alignment vertical="center" wrapText="1"/>
    </xf>
    <xf numFmtId="180" fontId="20" fillId="2" borderId="6" xfId="0" applyNumberFormat="1" applyFont="1" applyFill="1" applyBorder="1" applyAlignment="1">
      <alignment vertical="center" wrapText="1"/>
    </xf>
    <xf numFmtId="180" fontId="17" fillId="2" borderId="6" xfId="0" applyNumberFormat="1" applyFont="1" applyFill="1" applyBorder="1" applyAlignment="1">
      <alignment horizontal="left" vertical="center" wrapText="1"/>
    </xf>
    <xf numFmtId="0" fontId="5" fillId="2" borderId="0" xfId="0" applyFont="1" applyFill="1" applyAlignment="1">
      <alignment horizontal="centerContinuous"/>
    </xf>
    <xf numFmtId="0" fontId="11" fillId="2" borderId="0" xfId="0" applyFont="1" applyFill="1" applyAlignment="1">
      <alignment horizontal="center"/>
    </xf>
    <xf numFmtId="0" fontId="10" fillId="2" borderId="7" xfId="0" applyFont="1" applyFill="1" applyBorder="1" applyAlignment="1">
      <alignment horizontal="center" vertical="center" wrapText="1"/>
    </xf>
    <xf numFmtId="0" fontId="11" fillId="2" borderId="7" xfId="0" applyFont="1" applyFill="1" applyBorder="1" applyAlignment="1">
      <alignment horizontal="center" vertical="top" wrapText="1"/>
    </xf>
    <xf numFmtId="0" fontId="10" fillId="2" borderId="2" xfId="0" applyFont="1" applyFill="1" applyBorder="1" applyAlignment="1">
      <alignment horizontal="center" vertical="top" wrapText="1"/>
    </xf>
    <xf numFmtId="0" fontId="21" fillId="2" borderId="7" xfId="0" applyFont="1" applyFill="1" applyBorder="1" applyAlignment="1">
      <alignment horizontal="center" vertical="top"/>
    </xf>
    <xf numFmtId="0" fontId="10" fillId="2" borderId="7" xfId="0" applyFont="1" applyFill="1" applyBorder="1" applyAlignment="1">
      <alignment horizontal="center" vertical="top" wrapText="1"/>
    </xf>
    <xf numFmtId="0" fontId="12" fillId="2" borderId="7" xfId="0" applyFont="1" applyFill="1" applyBorder="1" applyAlignment="1">
      <alignment horizontal="center"/>
    </xf>
    <xf numFmtId="180" fontId="10" fillId="2" borderId="6" xfId="0" applyNumberFormat="1" applyFont="1" applyFill="1" applyBorder="1" applyAlignment="1">
      <alignment horizontal="left" vertical="center" wrapText="1"/>
    </xf>
    <xf numFmtId="180" fontId="18" fillId="2" borderId="6" xfId="0" applyNumberFormat="1" applyFont="1" applyFill="1" applyBorder="1" applyAlignment="1">
      <alignment horizontal="left" vertical="center" wrapText="1"/>
    </xf>
    <xf numFmtId="180" fontId="5" fillId="2" borderId="6" xfId="0" applyNumberFormat="1" applyFont="1" applyFill="1" applyBorder="1" applyAlignment="1">
      <alignment horizontal="left" vertical="center" wrapText="1"/>
    </xf>
    <xf numFmtId="180" fontId="13" fillId="2" borderId="6" xfId="0" applyNumberFormat="1" applyFont="1" applyFill="1" applyBorder="1" applyAlignment="1">
      <alignment horizontal="center" vertical="center"/>
    </xf>
    <xf numFmtId="180" fontId="22" fillId="2" borderId="2" xfId="0" applyNumberFormat="1" applyFont="1" applyFill="1" applyBorder="1" applyAlignment="1">
      <alignment horizontal="center" vertical="center" wrapText="1"/>
    </xf>
    <xf numFmtId="180" fontId="22" fillId="2" borderId="7" xfId="0" applyNumberFormat="1" applyFont="1" applyFill="1" applyBorder="1" applyAlignment="1">
      <alignment horizontal="center" vertical="center" wrapText="1"/>
    </xf>
    <xf numFmtId="182" fontId="22" fillId="2" borderId="6" xfId="0" applyNumberFormat="1" applyFont="1" applyFill="1" applyBorder="1" applyAlignment="1">
      <alignment horizontal="right" vertical="center"/>
    </xf>
    <xf numFmtId="182" fontId="23" fillId="2" borderId="6" xfId="0" applyNumberFormat="1" applyFont="1" applyFill="1" applyBorder="1" applyAlignment="1">
      <alignment horizontal="center" vertical="center"/>
    </xf>
    <xf numFmtId="181" fontId="5" fillId="2" borderId="0" xfId="0" applyNumberFormat="1" applyFont="1" applyFill="1"/>
    <xf numFmtId="183" fontId="5" fillId="2" borderId="0" xfId="0" applyNumberFormat="1" applyFont="1" applyFill="1"/>
    <xf numFmtId="184" fontId="5" fillId="2" borderId="0" xfId="0" applyNumberFormat="1" applyFont="1" applyFill="1"/>
    <xf numFmtId="182" fontId="5" fillId="2" borderId="0" xfId="0" applyNumberFormat="1" applyFont="1" applyFill="1"/>
    <xf numFmtId="185" fontId="5" fillId="2" borderId="0" xfId="0" applyNumberFormat="1" applyFont="1" applyFill="1"/>
    <xf numFmtId="0" fontId="1" fillId="2" borderId="0" xfId="0" applyFont="1" applyFill="1" applyAlignment="1">
      <alignment vertical="center"/>
    </xf>
    <xf numFmtId="182" fontId="5" fillId="2" borderId="0" xfId="0" applyNumberFormat="1" applyFont="1" applyFill="1" applyAlignment="1">
      <alignmen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180" fontId="7" fillId="2" borderId="0" xfId="0" applyNumberFormat="1" applyFont="1" applyFill="1" applyAlignment="1">
      <alignment vertical="center"/>
    </xf>
    <xf numFmtId="182" fontId="5" fillId="2" borderId="0" xfId="0" applyNumberFormat="1" applyFont="1" applyFill="1" applyAlignment="1">
      <alignment horizontal="centerContinuous" vertical="center"/>
    </xf>
    <xf numFmtId="182" fontId="11" fillId="2" borderId="0" xfId="0" applyNumberFormat="1" applyFont="1" applyFill="1" applyAlignment="1">
      <alignment vertical="center"/>
    </xf>
    <xf numFmtId="0" fontId="4" fillId="2" borderId="0" xfId="0" applyFont="1" applyFill="1" applyAlignment="1">
      <alignment horizontal="center" vertical="center" wrapText="1"/>
    </xf>
    <xf numFmtId="186" fontId="5" fillId="2" borderId="0" xfId="0" applyNumberFormat="1" applyFont="1" applyFill="1" applyAlignment="1">
      <alignment horizontal="center" vertical="center"/>
    </xf>
    <xf numFmtId="0" fontId="5" fillId="2" borderId="0" xfId="0" applyFont="1" applyFill="1" applyAlignment="1">
      <alignment horizontal="centerContinuous" vertical="center"/>
    </xf>
    <xf numFmtId="182" fontId="10" fillId="2" borderId="6" xfId="0" applyNumberFormat="1" applyFont="1" applyFill="1" applyBorder="1" applyAlignment="1">
      <alignment vertical="center"/>
    </xf>
    <xf numFmtId="180" fontId="11" fillId="2" borderId="6" xfId="0" applyNumberFormat="1" applyFont="1" applyFill="1" applyBorder="1" applyAlignment="1">
      <alignment horizontal="center" vertical="center"/>
    </xf>
    <xf numFmtId="0" fontId="10" fillId="2" borderId="6" xfId="0" applyFont="1" applyFill="1" applyBorder="1" applyAlignment="1">
      <alignment vertical="center"/>
    </xf>
    <xf numFmtId="0" fontId="15" fillId="2" borderId="6" xfId="0" applyFont="1" applyFill="1" applyBorder="1" applyAlignment="1">
      <alignment vertical="center" wrapText="1"/>
    </xf>
    <xf numFmtId="180" fontId="15" fillId="2" borderId="6" xfId="0" applyNumberFormat="1" applyFont="1" applyFill="1" applyBorder="1" applyAlignment="1">
      <alignment horizontal="center" vertical="center"/>
    </xf>
    <xf numFmtId="187" fontId="5" fillId="2" borderId="0" xfId="0" applyNumberFormat="1" applyFont="1" applyFill="1" applyAlignment="1">
      <alignment horizontal="centerContinuous" vertical="center"/>
    </xf>
    <xf numFmtId="0" fontId="11" fillId="2" borderId="0" xfId="0" applyFont="1" applyFill="1" applyAlignment="1">
      <alignment horizontal="right" vertical="center"/>
    </xf>
    <xf numFmtId="0" fontId="19" fillId="2" borderId="6" xfId="0" applyFont="1" applyFill="1" applyBorder="1" applyAlignment="1">
      <alignment vertical="center" wrapText="1"/>
    </xf>
    <xf numFmtId="182" fontId="19" fillId="2" borderId="6" xfId="0" applyNumberFormat="1" applyFont="1" applyFill="1" applyBorder="1" applyAlignment="1">
      <alignment vertical="center"/>
    </xf>
    <xf numFmtId="182" fontId="13" fillId="2" borderId="6" xfId="0" applyNumberFormat="1" applyFont="1" applyFill="1" applyBorder="1" applyAlignment="1">
      <alignment vertical="center"/>
    </xf>
    <xf numFmtId="180" fontId="9" fillId="2" borderId="6" xfId="0" applyNumberFormat="1" applyFont="1" applyFill="1" applyBorder="1" applyAlignment="1">
      <alignment horizontal="center" vertical="center"/>
    </xf>
    <xf numFmtId="183" fontId="5" fillId="2" borderId="0" xfId="0" applyNumberFormat="1" applyFont="1" applyFill="1" applyAlignment="1">
      <alignment vertical="center"/>
    </xf>
    <xf numFmtId="0" fontId="10" fillId="2" borderId="0" xfId="0" applyFont="1" applyFill="1" applyAlignment="1">
      <alignment vertical="center"/>
    </xf>
    <xf numFmtId="187" fontId="5" fillId="2" borderId="0" xfId="0" applyNumberFormat="1" applyFont="1" applyFill="1" applyAlignment="1">
      <alignment vertical="center"/>
    </xf>
    <xf numFmtId="0" fontId="10" fillId="2" borderId="6" xfId="0" applyFont="1" applyFill="1" applyBorder="1" applyAlignment="1" quotePrefix="1">
      <alignment horizontal="center"/>
    </xf>
  </cellXfs>
  <cellStyles count="583">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20% — акцент1" xfId="49"/>
    <cellStyle name="20% — акцент2" xfId="50"/>
    <cellStyle name="20% — акцент3" xfId="51"/>
    <cellStyle name="20% — акцент4" xfId="52"/>
    <cellStyle name="20% — акцент5" xfId="53"/>
    <cellStyle name="20% — акцент6" xfId="54"/>
    <cellStyle name="20% – Акцентування1" xfId="55"/>
    <cellStyle name="20% – Акцентування2" xfId="56"/>
    <cellStyle name="20% – Акцентування3" xfId="57"/>
    <cellStyle name="20% – Акцентування4" xfId="58"/>
    <cellStyle name="20% – Акцентування5" xfId="59"/>
    <cellStyle name="20% – Акцентування6" xfId="60"/>
    <cellStyle name="40% — акцент1" xfId="61"/>
    <cellStyle name="40% — акцент2" xfId="62"/>
    <cellStyle name="40% — акцент3" xfId="63"/>
    <cellStyle name="40% — акцент4" xfId="64"/>
    <cellStyle name="40% — акцент5" xfId="65"/>
    <cellStyle name="40% — акцент6" xfId="66"/>
    <cellStyle name="40% – Акцентування1" xfId="67"/>
    <cellStyle name="40% – Акцентування2" xfId="68"/>
    <cellStyle name="40% – Акцентування3" xfId="69"/>
    <cellStyle name="40% – Акцентування4" xfId="70"/>
    <cellStyle name="40% – Акцентування5" xfId="71"/>
    <cellStyle name="40% – Акцентування6" xfId="72"/>
    <cellStyle name="60% — акцент1" xfId="73"/>
    <cellStyle name="60% — акцент2" xfId="74"/>
    <cellStyle name="60% — акцент3" xfId="75"/>
    <cellStyle name="60% — акцент4" xfId="76"/>
    <cellStyle name="60% — акцент5" xfId="77"/>
    <cellStyle name="60% — акцент6" xfId="78"/>
    <cellStyle name="60% – Акцентування1" xfId="79"/>
    <cellStyle name="60% – Акцентування2" xfId="80"/>
    <cellStyle name="60% – Акцентування3" xfId="81"/>
    <cellStyle name="60% – Акцентування4" xfId="82"/>
    <cellStyle name="60% – Акцентування5" xfId="83"/>
    <cellStyle name="60% – Акцентування6" xfId="84"/>
    <cellStyle name="Normal_Доходи" xfId="85"/>
    <cellStyle name="Акцентування1" xfId="86"/>
    <cellStyle name="Акцентування2" xfId="87"/>
    <cellStyle name="Акцентування3" xfId="88"/>
    <cellStyle name="Акцентування4" xfId="89"/>
    <cellStyle name="Акцентування5" xfId="90"/>
    <cellStyle name="Акцентування6" xfId="91"/>
    <cellStyle name="Ввід" xfId="92"/>
    <cellStyle name="Добре" xfId="93"/>
    <cellStyle name="Заголовок 1 2" xfId="94"/>
    <cellStyle name="Заголовок 2 2" xfId="95"/>
    <cellStyle name="Заголовок 3 2" xfId="96"/>
    <cellStyle name="Заголовок 4 2" xfId="97"/>
    <cellStyle name="Звичайний 2" xfId="98"/>
    <cellStyle name="Звичайний 2 2" xfId="99"/>
    <cellStyle name="Звичайний 2 2 2" xfId="100"/>
    <cellStyle name="Звичайний 2 2_1101_1102_1300_1402_1403_1404" xfId="101"/>
    <cellStyle name="Звичайний 2 3" xfId="102"/>
    <cellStyle name="Звичайний 2 4" xfId="103"/>
    <cellStyle name="Звичайний 2 5" xfId="104"/>
    <cellStyle name="Звичайний 2 6" xfId="105"/>
    <cellStyle name="Звичайний 2 7" xfId="106"/>
    <cellStyle name="Звичайний 2 8" xfId="107"/>
    <cellStyle name="Звичайний 2_1101_1102_1300_1402_1403_1404" xfId="108"/>
    <cellStyle name="Звичайний 3" xfId="109"/>
    <cellStyle name="Зв'язана клітинка" xfId="110"/>
    <cellStyle name="Контрольна клітинка" xfId="111"/>
    <cellStyle name="Назва" xfId="112"/>
    <cellStyle name="Обчислення" xfId="113"/>
    <cellStyle name="Обычный 10" xfId="114"/>
    <cellStyle name="Обычный 10 2" xfId="115"/>
    <cellStyle name="Обычный 10_1101_1102_1300_1402_1403_1404" xfId="116"/>
    <cellStyle name="Обычный 100" xfId="117"/>
    <cellStyle name="Обычный 100 2" xfId="118"/>
    <cellStyle name="Обычный 100_1101_1102_1300_1402_1403_1404" xfId="119"/>
    <cellStyle name="Обычный 102" xfId="120"/>
    <cellStyle name="Обычный 102 2" xfId="121"/>
    <cellStyle name="Обычный 102_1101_1102_1300_1402_1403_1404" xfId="122"/>
    <cellStyle name="Обычный 108" xfId="123"/>
    <cellStyle name="Обычный 108 2" xfId="124"/>
    <cellStyle name="Обычный 108_1101_1102_1300_1402_1403_1404" xfId="125"/>
    <cellStyle name="Обычный 109" xfId="126"/>
    <cellStyle name="Обычный 109 2" xfId="127"/>
    <cellStyle name="Обычный 109_1101_1102_1300_1402_1403_1404" xfId="128"/>
    <cellStyle name="Обычный 11" xfId="129"/>
    <cellStyle name="Обычный 11 2" xfId="130"/>
    <cellStyle name="Обычный 11_1101_1102_1300_1402_1403_1404" xfId="131"/>
    <cellStyle name="Обычный 12" xfId="132"/>
    <cellStyle name="Обычный 123" xfId="133"/>
    <cellStyle name="Обычный 127" xfId="134"/>
    <cellStyle name="Обычный 128" xfId="135"/>
    <cellStyle name="Обычный 129" xfId="136"/>
    <cellStyle name="Обычный 13" xfId="137"/>
    <cellStyle name="Обычный 13 2" xfId="138"/>
    <cellStyle name="Обычный 13_1101_1102_1300_1402_1403_1404" xfId="139"/>
    <cellStyle name="Обычный 131" xfId="140"/>
    <cellStyle name="Обычный 132" xfId="141"/>
    <cellStyle name="Обычный 133" xfId="142"/>
    <cellStyle name="Обычный 134" xfId="143"/>
    <cellStyle name="Обычный 135" xfId="144"/>
    <cellStyle name="Обычный 136" xfId="145"/>
    <cellStyle name="Обычный 137" xfId="146"/>
    <cellStyle name="Обычный 14" xfId="147"/>
    <cellStyle name="Обычный 15" xfId="148"/>
    <cellStyle name="Обычный 156" xfId="149"/>
    <cellStyle name="Обычный 156 2" xfId="150"/>
    <cellStyle name="Обычный 156_1101_1102_1300_1402_1403_1404" xfId="151"/>
    <cellStyle name="Обычный 157" xfId="152"/>
    <cellStyle name="Обычный 157 2" xfId="153"/>
    <cellStyle name="Обычный 157_1101_1102_1300_1402_1403_1404" xfId="154"/>
    <cellStyle name="Обычный 158" xfId="155"/>
    <cellStyle name="Обычный 158 2" xfId="156"/>
    <cellStyle name="Обычный 158_1101_1102_1300_1402_1403_1404" xfId="157"/>
    <cellStyle name="Обычный 159" xfId="158"/>
    <cellStyle name="Обычный 159 2" xfId="159"/>
    <cellStyle name="Обычный 159_1101_1102_1300_1402_1403_1404" xfId="160"/>
    <cellStyle name="Обычный 16" xfId="161"/>
    <cellStyle name="Обычный 160" xfId="162"/>
    <cellStyle name="Обычный 160 2" xfId="163"/>
    <cellStyle name="Обычный 160_1101_1102_1300_1402_1403_1404" xfId="164"/>
    <cellStyle name="Обычный 161" xfId="165"/>
    <cellStyle name="Обычный 161 2" xfId="166"/>
    <cellStyle name="Обычный 161_1101_1102_1300_1402_1403_1404" xfId="167"/>
    <cellStyle name="Обычный 162" xfId="168"/>
    <cellStyle name="Обычный 162 2" xfId="169"/>
    <cellStyle name="Обычный 162_1101_1102_1300_1402_1403_1404" xfId="170"/>
    <cellStyle name="Обычный 163" xfId="171"/>
    <cellStyle name="Обычный 163 2" xfId="172"/>
    <cellStyle name="Обычный 163_1101_1102_1300_1402_1403_1404" xfId="173"/>
    <cellStyle name="Обычный 164" xfId="174"/>
    <cellStyle name="Обычный 164 2" xfId="175"/>
    <cellStyle name="Обычный 164_1101_1102_1300_1402_1403_1404" xfId="176"/>
    <cellStyle name="Обычный 165" xfId="177"/>
    <cellStyle name="Обычный 165 2" xfId="178"/>
    <cellStyle name="Обычный 165_1101_1102_1300_1402_1403_1404" xfId="179"/>
    <cellStyle name="Обычный 166" xfId="180"/>
    <cellStyle name="Обычный 166 2" xfId="181"/>
    <cellStyle name="Обычный 166_1101_1102_1300_1402_1403_1404" xfId="182"/>
    <cellStyle name="Обычный 167" xfId="183"/>
    <cellStyle name="Обычный 167 2" xfId="184"/>
    <cellStyle name="Обычный 167_1101_1102_1300_1402_1403_1404" xfId="185"/>
    <cellStyle name="Обычный 168" xfId="186"/>
    <cellStyle name="Обычный 168 2" xfId="187"/>
    <cellStyle name="Обычный 168_1101_1102_1300_1402_1403_1404" xfId="188"/>
    <cellStyle name="Обычный 169" xfId="189"/>
    <cellStyle name="Обычный 169 2" xfId="190"/>
    <cellStyle name="Обычный 169_1101_1102_1300_1402_1403_1404" xfId="191"/>
    <cellStyle name="Обычный 17" xfId="192"/>
    <cellStyle name="Обычный 170" xfId="193"/>
    <cellStyle name="Обычный 170 2" xfId="194"/>
    <cellStyle name="Обычный 170_1101_1102_1300_1402_1403_1404" xfId="195"/>
    <cellStyle name="Обычный 18" xfId="196"/>
    <cellStyle name="Обычный 180" xfId="197"/>
    <cellStyle name="Обычный 180 2" xfId="198"/>
    <cellStyle name="Обычный 180 2 2" xfId="199"/>
    <cellStyle name="Обычный 180 2 2 2" xfId="200"/>
    <cellStyle name="Обычный 180 2 2_1101_1102_1300_1402_1403_1404" xfId="201"/>
    <cellStyle name="Обычный 180 2 3" xfId="202"/>
    <cellStyle name="Обычный 180 2_1101_1102_1300_1402_1403_1404" xfId="203"/>
    <cellStyle name="Обычный 180 3" xfId="204"/>
    <cellStyle name="Обычный 180 3 2" xfId="205"/>
    <cellStyle name="Обычный 180 3_1101_1102_1300_1402_1403_1404" xfId="206"/>
    <cellStyle name="Обычный 180 4" xfId="207"/>
    <cellStyle name="Обычный 180 5" xfId="208"/>
    <cellStyle name="Обычный 180_1101_1102_1300_1402_1403_1404" xfId="209"/>
    <cellStyle name="Обычный 188" xfId="210"/>
    <cellStyle name="Обычный 188 2" xfId="211"/>
    <cellStyle name="Обычный 188 2 2" xfId="212"/>
    <cellStyle name="Обычный 188 2_1101_1102_1300_1402_1403_1404" xfId="213"/>
    <cellStyle name="Обычный 188 3" xfId="214"/>
    <cellStyle name="Обычный 188_1101_1102_1300_1402_1403_1404" xfId="215"/>
    <cellStyle name="Обычный 19" xfId="216"/>
    <cellStyle name="Обычный 2" xfId="217"/>
    <cellStyle name="Обычный 2 10" xfId="218"/>
    <cellStyle name="Обычный 2 2" xfId="219"/>
    <cellStyle name="Обычный 2 2 2" xfId="220"/>
    <cellStyle name="Обычный 2 2 2 2" xfId="221"/>
    <cellStyle name="Обычный 2 2 2_1101_1102_1300_1402_1403_1404" xfId="222"/>
    <cellStyle name="Обычный 2 2 3" xfId="223"/>
    <cellStyle name="Обычный 2 2_1101_1102_1300_1402_1403_1404" xfId="224"/>
    <cellStyle name="Обычный 2 3" xfId="225"/>
    <cellStyle name="Обычный 2 3 2" xfId="226"/>
    <cellStyle name="Обычный 2 3_1101_1102_1300_1402_1403_1404" xfId="227"/>
    <cellStyle name="Обычный 2 4" xfId="228"/>
    <cellStyle name="Обычный 2 5" xfId="229"/>
    <cellStyle name="Обычный 2 6" xfId="230"/>
    <cellStyle name="Обычный 2 7" xfId="231"/>
    <cellStyle name="Обычный 2 8" xfId="232"/>
    <cellStyle name="Обычный 2 9" xfId="233"/>
    <cellStyle name="Обычный 2_1101_1102_1300_1402_1403_1404" xfId="234"/>
    <cellStyle name="Обычный 20" xfId="235"/>
    <cellStyle name="Обычный 204" xfId="236"/>
    <cellStyle name="Обычный 204 2" xfId="237"/>
    <cellStyle name="Обычный 204_1101_1102_1300_1402_1403_1404" xfId="238"/>
    <cellStyle name="Обычный 205" xfId="239"/>
    <cellStyle name="Обычный 205 2" xfId="240"/>
    <cellStyle name="Обычный 205_1101_1102_1300_1402_1403_1404" xfId="241"/>
    <cellStyle name="Обычный 206" xfId="242"/>
    <cellStyle name="Обычный 206 2" xfId="243"/>
    <cellStyle name="Обычный 206 2 2" xfId="244"/>
    <cellStyle name="Обычный 206 2_1101_1102_1300_1402_1403_1404" xfId="245"/>
    <cellStyle name="Обычный 206 3" xfId="246"/>
    <cellStyle name="Обычный 206_1101_1102_1300_1402_1403_1404" xfId="247"/>
    <cellStyle name="Обычный 21" xfId="248"/>
    <cellStyle name="Обычный 215" xfId="249"/>
    <cellStyle name="Обычный 215 2" xfId="250"/>
    <cellStyle name="Обычный 215_1101_1102_1300_1402_1403_1404" xfId="251"/>
    <cellStyle name="Обычный 216" xfId="252"/>
    <cellStyle name="Обычный 216 2" xfId="253"/>
    <cellStyle name="Обычный 216_1101_1102_1300_1402_1403_1404" xfId="254"/>
    <cellStyle name="Обычный 217" xfId="255"/>
    <cellStyle name="Обычный 217 2" xfId="256"/>
    <cellStyle name="Обычный 217_1101_1102_1300_1402_1403_1404" xfId="257"/>
    <cellStyle name="Обычный 218" xfId="258"/>
    <cellStyle name="Обычный 218 2" xfId="259"/>
    <cellStyle name="Обычный 218 2 2" xfId="260"/>
    <cellStyle name="Обычный 218 2 2 2" xfId="261"/>
    <cellStyle name="Обычный 218 2 2_1101_1102_1300_1402_1403_1404" xfId="262"/>
    <cellStyle name="Обычный 218 2 3" xfId="263"/>
    <cellStyle name="Обычный 218 2_1101_1102_1300_1402_1403_1404" xfId="264"/>
    <cellStyle name="Обычный 218 3" xfId="265"/>
    <cellStyle name="Обычный 218 3 2" xfId="266"/>
    <cellStyle name="Обычный 218 3_1101_1102_1300_1402_1403_1404" xfId="267"/>
    <cellStyle name="Обычный 218 4" xfId="268"/>
    <cellStyle name="Обычный 218 5" xfId="269"/>
    <cellStyle name="Обычный 218_1101_1102_1300_1402_1403_1404" xfId="270"/>
    <cellStyle name="Обычный 22" xfId="271"/>
    <cellStyle name="Обычный 22 2" xfId="272"/>
    <cellStyle name="Обычный 22 2 2" xfId="273"/>
    <cellStyle name="Обычный 22 2_1101_1102_1300_1402_1403_1404" xfId="274"/>
    <cellStyle name="Обычный 22 3" xfId="275"/>
    <cellStyle name="Обычный 22_1101_1102_1300_1402_1403_1404" xfId="276"/>
    <cellStyle name="Обычный 226" xfId="277"/>
    <cellStyle name="Обычный 227" xfId="278"/>
    <cellStyle name="Обычный 228" xfId="279"/>
    <cellStyle name="Обычный 229" xfId="280"/>
    <cellStyle name="Обычный 23" xfId="281"/>
    <cellStyle name="Обычный 23 2" xfId="282"/>
    <cellStyle name="Обычный 23 2 2" xfId="283"/>
    <cellStyle name="Обычный 23 2_1101_1102_1300_1402_1403_1404" xfId="284"/>
    <cellStyle name="Обычный 23 3" xfId="285"/>
    <cellStyle name="Обычный 23_1101_1102_1300_1402_1403_1404" xfId="286"/>
    <cellStyle name="Обычный 230" xfId="287"/>
    <cellStyle name="Обычный 231" xfId="288"/>
    <cellStyle name="Обычный 232" xfId="289"/>
    <cellStyle name="Обычный 233" xfId="290"/>
    <cellStyle name="Обычный 234" xfId="291"/>
    <cellStyle name="Обычный 235" xfId="292"/>
    <cellStyle name="Обычный 236" xfId="293"/>
    <cellStyle name="Обычный 24" xfId="294"/>
    <cellStyle name="Обычный 24 2" xfId="295"/>
    <cellStyle name="Обычный 24 2 2" xfId="296"/>
    <cellStyle name="Обычный 24 2_1101_1102_1300_1402_1403_1404" xfId="297"/>
    <cellStyle name="Обычный 24 3" xfId="298"/>
    <cellStyle name="Обычный 24_1101_1102_1300_1402_1403_1404" xfId="299"/>
    <cellStyle name="Обычный 246" xfId="300"/>
    <cellStyle name="Обычный 246 2" xfId="301"/>
    <cellStyle name="Обычный 246_1101_1102_1300_1402_1403_1404" xfId="302"/>
    <cellStyle name="Обычный 247" xfId="303"/>
    <cellStyle name="Обычный 247 2" xfId="304"/>
    <cellStyle name="Обычный 247_1101_1102_1300_1402_1403_1404" xfId="305"/>
    <cellStyle name="Обычный 249" xfId="306"/>
    <cellStyle name="Обычный 249 2" xfId="307"/>
    <cellStyle name="Обычный 249_1101_1102_1300_1402_1403_1404" xfId="308"/>
    <cellStyle name="Обычный 25" xfId="309"/>
    <cellStyle name="Обычный 25 2" xfId="310"/>
    <cellStyle name="Обычный 25 2 2" xfId="311"/>
    <cellStyle name="Обычный 25 2_1101_1102_1300_1402_1403_1404" xfId="312"/>
    <cellStyle name="Обычный 25 3" xfId="313"/>
    <cellStyle name="Обычный 25_1101_1102_1300_1402_1403_1404" xfId="314"/>
    <cellStyle name="Обычный 255" xfId="315"/>
    <cellStyle name="Обычный 255 2" xfId="316"/>
    <cellStyle name="Обычный 255 2 2" xfId="317"/>
    <cellStyle name="Обычный 255 2 2 2" xfId="318"/>
    <cellStyle name="Обычный 255 2 2_1101_1102_1300_1402_1403_1404" xfId="319"/>
    <cellStyle name="Обычный 255 2 3" xfId="320"/>
    <cellStyle name="Обычный 255 2_1101_1102_1300_1402_1403_1404" xfId="321"/>
    <cellStyle name="Обычный 255 3" xfId="322"/>
    <cellStyle name="Обычный 255 3 2" xfId="323"/>
    <cellStyle name="Обычный 255 3_1101_1102_1300_1402_1403_1404" xfId="324"/>
    <cellStyle name="Обычный 255 4" xfId="325"/>
    <cellStyle name="Обычный 255_1101_1102_1300_1402_1403_1404" xfId="326"/>
    <cellStyle name="Обычный 26" xfId="327"/>
    <cellStyle name="Обычный 27" xfId="328"/>
    <cellStyle name="Обычный 28" xfId="329"/>
    <cellStyle name="Обычный 28 2" xfId="330"/>
    <cellStyle name="Обычный 28_1101_1102_1300_1402_1403_1404" xfId="331"/>
    <cellStyle name="Обычный 29" xfId="332"/>
    <cellStyle name="Обычный 29 2" xfId="333"/>
    <cellStyle name="Обычный 29_1101_1102_1300_1402_1403_1404" xfId="334"/>
    <cellStyle name="Обычный 3" xfId="335"/>
    <cellStyle name="Обычный 3 2" xfId="336"/>
    <cellStyle name="Обычный 3 2 2" xfId="337"/>
    <cellStyle name="Обычный 3 2 2 2" xfId="338"/>
    <cellStyle name="Обычный 3 2 2_1101_1102_1300_1402_1403_1404" xfId="339"/>
    <cellStyle name="Обычный 3 2 3" xfId="340"/>
    <cellStyle name="Обычный 3 2_1101_1102_1300_1402_1403_1404" xfId="341"/>
    <cellStyle name="Обычный 3_241100_2417_2500" xfId="342"/>
    <cellStyle name="Обычный 30" xfId="343"/>
    <cellStyle name="Обычный 30 2" xfId="344"/>
    <cellStyle name="Обычный 30_1101_1102_1300_1402_1403_1404" xfId="345"/>
    <cellStyle name="Обычный 31" xfId="346"/>
    <cellStyle name="Обычный 31 2" xfId="347"/>
    <cellStyle name="Обычный 31_1101_1102_1300_1402_1403_1404" xfId="348"/>
    <cellStyle name="Обычный 32" xfId="349"/>
    <cellStyle name="Обычный 32 2" xfId="350"/>
    <cellStyle name="Обычный 32_1101_1102_1300_1402_1403_1404" xfId="351"/>
    <cellStyle name="Обычный 33" xfId="352"/>
    <cellStyle name="Обычный 34" xfId="353"/>
    <cellStyle name="Обычный 35" xfId="354"/>
    <cellStyle name="Обычный 35 2" xfId="355"/>
    <cellStyle name="Обычный 35_1101_1102_1300_1402_1403_1404" xfId="356"/>
    <cellStyle name="Обычный 36" xfId="357"/>
    <cellStyle name="Обычный 37" xfId="358"/>
    <cellStyle name="Обычный 38" xfId="359"/>
    <cellStyle name="Обычный 38 2" xfId="360"/>
    <cellStyle name="Обычный 38_1101_1102_1300_1402_1403_1404" xfId="361"/>
    <cellStyle name="Обычный 39" xfId="362"/>
    <cellStyle name="Обычный 4" xfId="363"/>
    <cellStyle name="Обычный 40" xfId="364"/>
    <cellStyle name="Обычный 40 2" xfId="365"/>
    <cellStyle name="Обычный 40_1101_1102_1300_1402_1403_1404" xfId="366"/>
    <cellStyle name="Обычный 41" xfId="367"/>
    <cellStyle name="Обычный 42" xfId="368"/>
    <cellStyle name="Обычный 43" xfId="369"/>
    <cellStyle name="Обычный 44" xfId="370"/>
    <cellStyle name="Обычный 45" xfId="371"/>
    <cellStyle name="Обычный 45 2" xfId="372"/>
    <cellStyle name="Обычный 45_1101_1102_1300_1402_1403_1404" xfId="373"/>
    <cellStyle name="Обычный 46" xfId="374"/>
    <cellStyle name="Обычный 47" xfId="375"/>
    <cellStyle name="Обычный 48" xfId="376"/>
    <cellStyle name="Обычный 49" xfId="377"/>
    <cellStyle name="Обычный 5" xfId="378"/>
    <cellStyle name="Обычный 5 2" xfId="379"/>
    <cellStyle name="Обычный 5 2 2" xfId="380"/>
    <cellStyle name="Обычный 5 2_1101_1102_1300_1402_1403_1404" xfId="381"/>
    <cellStyle name="Обычный 5 3" xfId="382"/>
    <cellStyle name="Обычный 5_1101_1102_1300_1402_1403_1404" xfId="383"/>
    <cellStyle name="Обычный 50" xfId="384"/>
    <cellStyle name="Обычный 50 2" xfId="385"/>
    <cellStyle name="Обычный 50_1101_1102_1300_1402_1403_1404" xfId="386"/>
    <cellStyle name="Обычный 51" xfId="387"/>
    <cellStyle name="Обычный 52" xfId="388"/>
    <cellStyle name="Обычный 53" xfId="389"/>
    <cellStyle name="Обычный 54" xfId="390"/>
    <cellStyle name="Обычный 55" xfId="391"/>
    <cellStyle name="Обычный 55 2" xfId="392"/>
    <cellStyle name="Обычный 55_1101_1102_1300_1402_1403_1404" xfId="393"/>
    <cellStyle name="Обычный 56" xfId="394"/>
    <cellStyle name="Обычный 57" xfId="395"/>
    <cellStyle name="Обычный 58" xfId="396"/>
    <cellStyle name="Обычный 59" xfId="397"/>
    <cellStyle name="Обычный 6" xfId="398"/>
    <cellStyle name="Обычный 60" xfId="399"/>
    <cellStyle name="Обычный 61" xfId="400"/>
    <cellStyle name="Обычный 62" xfId="401"/>
    <cellStyle name="Обычный 63" xfId="402"/>
    <cellStyle name="Обычный 63 2" xfId="403"/>
    <cellStyle name="Обычный 63_1101_1102_1300_1402_1403_1404" xfId="404"/>
    <cellStyle name="Обычный 64" xfId="405"/>
    <cellStyle name="Обычный 65" xfId="406"/>
    <cellStyle name="Обычный 66" xfId="407"/>
    <cellStyle name="Обычный 67" xfId="408"/>
    <cellStyle name="Обычный 68" xfId="409"/>
    <cellStyle name="Обычный 69" xfId="410"/>
    <cellStyle name="Обычный 7" xfId="411"/>
    <cellStyle name="Обычный 7 2" xfId="412"/>
    <cellStyle name="Обычный 7_1101_1102_1300_1402_1403_1404" xfId="413"/>
    <cellStyle name="Обычный 70" xfId="414"/>
    <cellStyle name="Обычный 70 2" xfId="415"/>
    <cellStyle name="Обычный 70 2 2" xfId="416"/>
    <cellStyle name="Обычный 70 2 2 2" xfId="417"/>
    <cellStyle name="Обычный 70 2 2_1101_1102_1300_1402_1403_1404" xfId="418"/>
    <cellStyle name="Обычный 70 2 3" xfId="419"/>
    <cellStyle name="Обычный 70 2_1101_1102_1300_1402_1403_1404" xfId="420"/>
    <cellStyle name="Обычный 70 3" xfId="421"/>
    <cellStyle name="Обычный 70 3 2" xfId="422"/>
    <cellStyle name="Обычный 70 3_1101_1102_1300_1402_1403_1404" xfId="423"/>
    <cellStyle name="Обычный 70 4" xfId="424"/>
    <cellStyle name="Обычный 70_1101_1102_1300_1402_1403_1404" xfId="425"/>
    <cellStyle name="Обычный 71" xfId="426"/>
    <cellStyle name="Обычный 71 2" xfId="427"/>
    <cellStyle name="Обычный 71 2 2" xfId="428"/>
    <cellStyle name="Обычный 71 2 2 2" xfId="429"/>
    <cellStyle name="Обычный 71 2 2_1101_1102_1300_1402_1403_1404" xfId="430"/>
    <cellStyle name="Обычный 71 2 3" xfId="431"/>
    <cellStyle name="Обычный 71 2_1101_1102_1300_1402_1403_1404" xfId="432"/>
    <cellStyle name="Обычный 71 3" xfId="433"/>
    <cellStyle name="Обычный 71 3 2" xfId="434"/>
    <cellStyle name="Обычный 71 3_1101_1102_1300_1402_1403_1404" xfId="435"/>
    <cellStyle name="Обычный 71 4" xfId="436"/>
    <cellStyle name="Обычный 71_1101_1102_1300_1402_1403_1404" xfId="437"/>
    <cellStyle name="Обычный 72" xfId="438"/>
    <cellStyle name="Обычный 73" xfId="439"/>
    <cellStyle name="Обычный 74" xfId="440"/>
    <cellStyle name="Обычный 75" xfId="441"/>
    <cellStyle name="Обычный 76" xfId="442"/>
    <cellStyle name="Обычный 77" xfId="443"/>
    <cellStyle name="Обычный 77 2" xfId="444"/>
    <cellStyle name="Обычный 77 2 2" xfId="445"/>
    <cellStyle name="Обычный 77 2_1101_1102_1300_1402_1403_1404" xfId="446"/>
    <cellStyle name="Обычный 77 3" xfId="447"/>
    <cellStyle name="Обычный 77_1101_1102_1300_1402_1403_1404" xfId="448"/>
    <cellStyle name="Обычный 78" xfId="449"/>
    <cellStyle name="Обычный 78 2" xfId="450"/>
    <cellStyle name="Обычный 78 2 2" xfId="451"/>
    <cellStyle name="Обычный 78 2_1101_1102_1300_1402_1403_1404" xfId="452"/>
    <cellStyle name="Обычный 78 3" xfId="453"/>
    <cellStyle name="Обычный 78_1101_1102_1300_1402_1403_1404" xfId="454"/>
    <cellStyle name="Обычный 79" xfId="455"/>
    <cellStyle name="Обычный 79 2" xfId="456"/>
    <cellStyle name="Обычный 79 2 2" xfId="457"/>
    <cellStyle name="Обычный 79 2 2 2" xfId="458"/>
    <cellStyle name="Обычный 79 2 2_1101_1102_1300_1402_1403_1404" xfId="459"/>
    <cellStyle name="Обычный 79 2 3" xfId="460"/>
    <cellStyle name="Обычный 79 2_1101_1102_1300_1402_1403_1404" xfId="461"/>
    <cellStyle name="Обычный 79 3" xfId="462"/>
    <cellStyle name="Обычный 79 3 2" xfId="463"/>
    <cellStyle name="Обычный 79 3_1101_1102_1300_1402_1403_1404" xfId="464"/>
    <cellStyle name="Обычный 79 4" xfId="465"/>
    <cellStyle name="Обычный 79_1101_1102_1300_1402_1403_1404" xfId="466"/>
    <cellStyle name="Обычный 8" xfId="467"/>
    <cellStyle name="Обычный 8 2" xfId="468"/>
    <cellStyle name="Обычный 8_1101_1102_1300_1402_1403_1404" xfId="469"/>
    <cellStyle name="Обычный 80" xfId="470"/>
    <cellStyle name="Обычный 80 2" xfId="471"/>
    <cellStyle name="Обычный 80 2 2" xfId="472"/>
    <cellStyle name="Обычный 80 2_1101_1102_1300_1402_1403_1404" xfId="473"/>
    <cellStyle name="Обычный 80 3" xfId="474"/>
    <cellStyle name="Обычный 80_1101_1102_1300_1402_1403_1404" xfId="475"/>
    <cellStyle name="Обычный 81" xfId="476"/>
    <cellStyle name="Обычный 81 2" xfId="477"/>
    <cellStyle name="Обычный 81 2 2" xfId="478"/>
    <cellStyle name="Обычный 81 2_1101_1102_1300_1402_1403_1404" xfId="479"/>
    <cellStyle name="Обычный 81 3" xfId="480"/>
    <cellStyle name="Обычный 81_1101_1102_1300_1402_1403_1404" xfId="481"/>
    <cellStyle name="Обычный 82" xfId="482"/>
    <cellStyle name="Обычный 82 2" xfId="483"/>
    <cellStyle name="Обычный 82 2 2" xfId="484"/>
    <cellStyle name="Обычный 82 2_1101_1102_1300_1402_1403_1404" xfId="485"/>
    <cellStyle name="Обычный 82 3" xfId="486"/>
    <cellStyle name="Обычный 82_1101_1102_1300_1402_1403_1404" xfId="487"/>
    <cellStyle name="Обычный 83" xfId="488"/>
    <cellStyle name="Обычный 83 2" xfId="489"/>
    <cellStyle name="Обычный 83 2 2" xfId="490"/>
    <cellStyle name="Обычный 83 2_1101_1102_1300_1402_1403_1404" xfId="491"/>
    <cellStyle name="Обычный 83 3" xfId="492"/>
    <cellStyle name="Обычный 83_1101_1102_1300_1402_1403_1404" xfId="493"/>
    <cellStyle name="Обычный 84" xfId="494"/>
    <cellStyle name="Обычный 84 2" xfId="495"/>
    <cellStyle name="Обычный 84 2 2" xfId="496"/>
    <cellStyle name="Обычный 84 2_1101_1102_1300_1402_1403_1404" xfId="497"/>
    <cellStyle name="Обычный 84 3" xfId="498"/>
    <cellStyle name="Обычный 84_1101_1102_1300_1402_1403_1404" xfId="499"/>
    <cellStyle name="Обычный 85" xfId="500"/>
    <cellStyle name="Обычный 85 2" xfId="501"/>
    <cellStyle name="Обычный 85 2 2" xfId="502"/>
    <cellStyle name="Обычный 85 2_1101_1102_1300_1402_1403_1404" xfId="503"/>
    <cellStyle name="Обычный 85 3" xfId="504"/>
    <cellStyle name="Обычный 85_1101_1102_1300_1402_1403_1404" xfId="505"/>
    <cellStyle name="Обычный 86" xfId="506"/>
    <cellStyle name="Обычный 86 2" xfId="507"/>
    <cellStyle name="Обычный 86 2 2" xfId="508"/>
    <cellStyle name="Обычный 86 2_1101_1102_1300_1402_1403_1404" xfId="509"/>
    <cellStyle name="Обычный 86 3" xfId="510"/>
    <cellStyle name="Обычный 86_1101_1102_1300_1402_1403_1404" xfId="511"/>
    <cellStyle name="Обычный 87" xfId="512"/>
    <cellStyle name="Обычный 87 2" xfId="513"/>
    <cellStyle name="Обычный 87 2 2" xfId="514"/>
    <cellStyle name="Обычный 87 2_1101_1102_1300_1402_1403_1404" xfId="515"/>
    <cellStyle name="Обычный 87 3" xfId="516"/>
    <cellStyle name="Обычный 87_1101_1102_1300_1402_1403_1404" xfId="517"/>
    <cellStyle name="Обычный 88" xfId="518"/>
    <cellStyle name="Обычный 88 2" xfId="519"/>
    <cellStyle name="Обычный 88 2 2" xfId="520"/>
    <cellStyle name="Обычный 88 2_1101_1102_1300_1402_1403_1404" xfId="521"/>
    <cellStyle name="Обычный 88 3" xfId="522"/>
    <cellStyle name="Обычный 88_1101_1102_1300_1402_1403_1404" xfId="523"/>
    <cellStyle name="Обычный 89" xfId="524"/>
    <cellStyle name="Обычный 89 2" xfId="525"/>
    <cellStyle name="Обычный 89 2 2" xfId="526"/>
    <cellStyle name="Обычный 89 2_1101_1102_1300_1402_1403_1404" xfId="527"/>
    <cellStyle name="Обычный 89 3" xfId="528"/>
    <cellStyle name="Обычный 89_1101_1102_1300_1402_1403_1404" xfId="529"/>
    <cellStyle name="Обычный 9" xfId="530"/>
    <cellStyle name="Обычный 9 2" xfId="531"/>
    <cellStyle name="Обычный 9_1101_1102_1300_1402_1403_1404" xfId="532"/>
    <cellStyle name="Обычный 90" xfId="533"/>
    <cellStyle name="Обычный 90 2" xfId="534"/>
    <cellStyle name="Обычный 90 2 2" xfId="535"/>
    <cellStyle name="Обычный 90 2_1101_1102_1300_1402_1403_1404" xfId="536"/>
    <cellStyle name="Обычный 90 3" xfId="537"/>
    <cellStyle name="Обычный 90_1101_1102_1300_1402_1403_1404" xfId="538"/>
    <cellStyle name="Обычный 92" xfId="539"/>
    <cellStyle name="Обычный 92 2" xfId="540"/>
    <cellStyle name="Обычный 92 2 2" xfId="541"/>
    <cellStyle name="Обычный 92 2_1101_1102_1300_1402_1403_1404" xfId="542"/>
    <cellStyle name="Обычный 92 3" xfId="543"/>
    <cellStyle name="Обычный 92_1101_1102_1300_1402_1403_1404" xfId="544"/>
    <cellStyle name="Обычный 93" xfId="545"/>
    <cellStyle name="Обычный 93 2" xfId="546"/>
    <cellStyle name="Обычный 93 2 2" xfId="547"/>
    <cellStyle name="Обычный 93 2_1101_1102_1300_1402_1403_1404" xfId="548"/>
    <cellStyle name="Обычный 93 3" xfId="549"/>
    <cellStyle name="Обычный 93_1101_1102_1300_1402_1403_1404" xfId="550"/>
    <cellStyle name="Обычный 94" xfId="551"/>
    <cellStyle name="Обычный 94 2" xfId="552"/>
    <cellStyle name="Обычный 94 2 2" xfId="553"/>
    <cellStyle name="Обычный 94 2_1101_1102_1300_1402_1403_1404" xfId="554"/>
    <cellStyle name="Обычный 94 3" xfId="555"/>
    <cellStyle name="Обычный 94_1101_1102_1300_1402_1403_1404" xfId="556"/>
    <cellStyle name="Обычный 95" xfId="557"/>
    <cellStyle name="Обычный 95 2" xfId="558"/>
    <cellStyle name="Обычный 95 2 2" xfId="559"/>
    <cellStyle name="Обычный 95 2_1101_1102_1300_1402_1403_1404" xfId="560"/>
    <cellStyle name="Обычный 95 3" xfId="561"/>
    <cellStyle name="Обычный 95_1101_1102_1300_1402_1403_1404" xfId="562"/>
    <cellStyle name="Обычный 96" xfId="563"/>
    <cellStyle name="Обычный 96 2" xfId="564"/>
    <cellStyle name="Обычный 96 2 2" xfId="565"/>
    <cellStyle name="Обычный 96 2_1101_1102_1300_1402_1403_1404" xfId="566"/>
    <cellStyle name="Обычный 96 3" xfId="567"/>
    <cellStyle name="Обычный 96_1101_1102_1300_1402_1403_1404" xfId="568"/>
    <cellStyle name="Підсумок" xfId="569"/>
    <cellStyle name="Поганий" xfId="570"/>
    <cellStyle name="Примечание 2" xfId="571"/>
    <cellStyle name="Примітка" xfId="572"/>
    <cellStyle name="Примітка 2" xfId="573"/>
    <cellStyle name="Примітка 3" xfId="574"/>
    <cellStyle name="Примітка 4" xfId="575"/>
    <cellStyle name="Примітка 5" xfId="576"/>
    <cellStyle name="Примітка 6" xfId="577"/>
    <cellStyle name="Результат" xfId="578"/>
    <cellStyle name="Середній" xfId="579"/>
    <cellStyle name="Стиль 1" xfId="580"/>
    <cellStyle name="Текст попередження" xfId="581"/>
    <cellStyle name="Текст пояснення" xfId="58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13">
    <tabColor indexed="14"/>
  </sheetPr>
  <dimension ref="A1:N119"/>
  <sheetViews>
    <sheetView view="pageBreakPreview" zoomScale="80" zoomScaleNormal="75" workbookViewId="0">
      <selection activeCell="E11" sqref="E11"/>
    </sheetView>
  </sheetViews>
  <sheetFormatPr defaultColWidth="9.17592592592593" defaultRowHeight="13.2"/>
  <cols>
    <col min="1" max="1" width="40.1759259259259" style="5" customWidth="1"/>
    <col min="2" max="2" width="14.4537037037037" style="5" customWidth="1"/>
    <col min="3" max="3" width="15" style="87" customWidth="1"/>
    <col min="4" max="4" width="13.2685185185185" style="87" customWidth="1"/>
    <col min="5" max="5" width="16" style="87" customWidth="1"/>
    <col min="6" max="6" width="17.1759259259259" style="5" customWidth="1"/>
    <col min="7" max="7" width="14.8148148148148" style="5" customWidth="1"/>
    <col min="8" max="8" width="11.1759259259259" style="5" customWidth="1"/>
    <col min="9" max="9" width="14" style="5" customWidth="1"/>
    <col min="10" max="10" width="7.81481481481481" style="5" customWidth="1"/>
    <col min="11" max="11" width="12.7222222222222" style="5" customWidth="1"/>
    <col min="12" max="12" width="8.4537037037037" style="5" customWidth="1"/>
    <col min="13" max="13" width="12.2685185185185" style="5" customWidth="1"/>
    <col min="14" max="14" width="9.36111111111111" style="5" customWidth="1"/>
    <col min="15" max="16384" width="9.17592592592593" style="5"/>
  </cols>
  <sheetData>
    <row r="1" ht="21.65" customHeight="1" spans="1:14">
      <c r="A1" s="88" t="s">
        <v>0</v>
      </c>
      <c r="B1" s="88"/>
      <c r="C1" s="88"/>
      <c r="D1" s="88"/>
      <c r="E1" s="88"/>
      <c r="F1" s="88"/>
      <c r="G1" s="88"/>
      <c r="H1" s="88"/>
      <c r="I1" s="88"/>
      <c r="J1" s="88"/>
      <c r="K1" s="88"/>
      <c r="L1" s="88"/>
      <c r="M1" s="88"/>
      <c r="N1" s="88"/>
    </row>
    <row r="2" ht="17.5" customHeight="1" spans="1:14">
      <c r="A2" s="9" t="s">
        <v>1</v>
      </c>
      <c r="B2" s="9"/>
      <c r="C2" s="9"/>
      <c r="D2" s="9"/>
      <c r="E2" s="9"/>
      <c r="F2" s="9"/>
      <c r="G2" s="9"/>
      <c r="H2" s="9"/>
      <c r="I2" s="9"/>
      <c r="J2" s="9"/>
      <c r="K2" s="9"/>
      <c r="L2" s="9"/>
      <c r="M2" s="9"/>
      <c r="N2" s="9"/>
    </row>
    <row r="3" ht="22.15" customHeight="1" spans="1:14">
      <c r="A3" s="89" t="s">
        <v>2</v>
      </c>
      <c r="B3" s="89"/>
      <c r="C3" s="89"/>
      <c r="D3" s="89"/>
      <c r="E3" s="89"/>
      <c r="F3" s="89"/>
      <c r="G3" s="89"/>
      <c r="H3" s="89"/>
      <c r="I3" s="89"/>
      <c r="J3" s="89"/>
      <c r="K3" s="89"/>
      <c r="L3" s="89"/>
      <c r="M3" s="89"/>
      <c r="N3" s="89"/>
    </row>
    <row r="4" ht="19.5" customHeight="1" spans="1:14">
      <c r="A4" s="11" t="s">
        <v>3</v>
      </c>
      <c r="B4" s="11"/>
      <c r="C4" s="11"/>
      <c r="D4" s="11"/>
      <c r="E4" s="11"/>
      <c r="F4" s="11"/>
      <c r="G4" s="11"/>
      <c r="H4" s="11"/>
      <c r="I4" s="11"/>
      <c r="J4" s="11"/>
      <c r="K4" s="11"/>
      <c r="L4" s="11"/>
      <c r="M4" s="11"/>
      <c r="N4" s="11"/>
    </row>
    <row r="5" ht="28.5" customHeight="1" spans="1:14">
      <c r="A5" s="12"/>
      <c r="B5" s="90"/>
      <c r="C5" s="91"/>
      <c r="D5" s="91"/>
      <c r="E5" s="92"/>
      <c r="F5" s="93"/>
      <c r="G5" s="94"/>
      <c r="H5" s="95"/>
      <c r="I5" s="95"/>
      <c r="J5" s="95"/>
      <c r="K5" s="101"/>
      <c r="L5" s="95"/>
      <c r="M5" s="95"/>
      <c r="N5" s="102" t="s">
        <v>4</v>
      </c>
    </row>
    <row r="6" ht="54" customHeight="1" spans="1:14">
      <c r="A6" s="17" t="s">
        <v>5</v>
      </c>
      <c r="B6" s="18" t="s">
        <v>6</v>
      </c>
      <c r="C6" s="18" t="s">
        <v>7</v>
      </c>
      <c r="D6" s="19" t="s">
        <v>8</v>
      </c>
      <c r="E6" s="20" t="s">
        <v>9</v>
      </c>
      <c r="F6" s="21"/>
      <c r="G6" s="20" t="s">
        <v>10</v>
      </c>
      <c r="H6" s="21"/>
      <c r="I6" s="21"/>
      <c r="J6" s="21"/>
      <c r="K6" s="21"/>
      <c r="L6" s="21"/>
      <c r="M6" s="21"/>
      <c r="N6" s="67"/>
    </row>
    <row r="7" ht="83.9" customHeight="1" spans="1:14">
      <c r="A7" s="22"/>
      <c r="B7" s="23"/>
      <c r="C7" s="23"/>
      <c r="D7" s="24"/>
      <c r="E7" s="25" t="s">
        <v>11</v>
      </c>
      <c r="F7" s="25" t="s">
        <v>12</v>
      </c>
      <c r="G7" s="26" t="s">
        <v>13</v>
      </c>
      <c r="H7" s="68"/>
      <c r="I7" s="69" t="s">
        <v>14</v>
      </c>
      <c r="J7" s="70"/>
      <c r="K7" s="69" t="s">
        <v>15</v>
      </c>
      <c r="L7" s="70"/>
      <c r="M7" s="69" t="s">
        <v>16</v>
      </c>
      <c r="N7" s="71"/>
    </row>
    <row r="8" ht="15.75" customHeight="1" spans="1:14">
      <c r="A8" s="27"/>
      <c r="B8" s="28"/>
      <c r="C8" s="28"/>
      <c r="D8" s="29"/>
      <c r="E8" s="30"/>
      <c r="F8" s="30"/>
      <c r="G8" s="110" t="s">
        <v>17</v>
      </c>
      <c r="H8" s="31" t="s">
        <v>18</v>
      </c>
      <c r="I8" s="110" t="s">
        <v>17</v>
      </c>
      <c r="J8" s="31" t="s">
        <v>18</v>
      </c>
      <c r="K8" s="110" t="s">
        <v>17</v>
      </c>
      <c r="L8" s="31" t="s">
        <v>18</v>
      </c>
      <c r="M8" s="110" t="s">
        <v>17</v>
      </c>
      <c r="N8" s="31" t="s">
        <v>18</v>
      </c>
    </row>
    <row r="9" ht="19.4" customHeight="1" spans="1:14">
      <c r="A9" s="62" t="s">
        <v>19</v>
      </c>
      <c r="B9" s="96">
        <v>1012000</v>
      </c>
      <c r="C9" s="96">
        <v>1045292.9</v>
      </c>
      <c r="D9" s="96">
        <v>248382.6</v>
      </c>
      <c r="E9" s="96">
        <v>267548.39508</v>
      </c>
      <c r="F9" s="96">
        <v>217461.38616</v>
      </c>
      <c r="G9" s="41">
        <f t="shared" ref="G9:G13" si="0">E9-B9</f>
        <v>-744451.60492</v>
      </c>
      <c r="H9" s="97">
        <f t="shared" ref="H9:H13" si="1">IF(B9=0,0,E9/B9*100)</f>
        <v>26.4375884466403</v>
      </c>
      <c r="I9" s="41">
        <f t="shared" ref="I9:I13" si="2">E9-C9</f>
        <v>-777744.50492</v>
      </c>
      <c r="J9" s="97">
        <f t="shared" ref="J9:J13" si="3">IF(C9=0,0,E9/C9*100)</f>
        <v>25.595543132456</v>
      </c>
      <c r="K9" s="41">
        <f t="shared" ref="K9:K13" si="4">E9-D9</f>
        <v>19165.79508</v>
      </c>
      <c r="L9" s="97">
        <f t="shared" ref="L9:L13" si="5">IF(D9=0,0,E9/D9*100)</f>
        <v>107.716239011911</v>
      </c>
      <c r="M9" s="41">
        <f t="shared" ref="M9:M13" si="6">E9-F9</f>
        <v>50087.0089200001</v>
      </c>
      <c r="N9" s="97">
        <f t="shared" ref="N9:N13" si="7">IF(F9=0,0,E9/F9*100)</f>
        <v>123.032598938346</v>
      </c>
    </row>
    <row r="10" ht="19.5" customHeight="1" spans="1:14">
      <c r="A10" s="98" t="s">
        <v>20</v>
      </c>
      <c r="B10" s="96">
        <v>90</v>
      </c>
      <c r="C10" s="96">
        <v>90</v>
      </c>
      <c r="D10" s="96">
        <v>36.039</v>
      </c>
      <c r="E10" s="96">
        <v>52.26542</v>
      </c>
      <c r="F10" s="96">
        <v>45.09909</v>
      </c>
      <c r="G10" s="41">
        <f t="shared" si="0"/>
        <v>-37.73458</v>
      </c>
      <c r="H10" s="97">
        <f t="shared" si="1"/>
        <v>58.0726888888889</v>
      </c>
      <c r="I10" s="41">
        <f t="shared" si="2"/>
        <v>-37.73458</v>
      </c>
      <c r="J10" s="97">
        <f t="shared" si="3"/>
        <v>58.0726888888889</v>
      </c>
      <c r="K10" s="41">
        <f t="shared" si="4"/>
        <v>16.22642</v>
      </c>
      <c r="L10" s="97">
        <f t="shared" si="5"/>
        <v>145.024612225644</v>
      </c>
      <c r="M10" s="41">
        <f t="shared" si="6"/>
        <v>7.16632999999999</v>
      </c>
      <c r="N10" s="97">
        <f t="shared" si="7"/>
        <v>115.890187584716</v>
      </c>
    </row>
    <row r="11" ht="17.15" customHeight="1" spans="1:14">
      <c r="A11" s="98" t="s">
        <v>21</v>
      </c>
      <c r="B11" s="96">
        <v>2</v>
      </c>
      <c r="C11" s="96">
        <v>2</v>
      </c>
      <c r="D11" s="96"/>
      <c r="E11" s="96"/>
      <c r="F11" s="96">
        <v>8.01</v>
      </c>
      <c r="G11" s="41">
        <f t="shared" si="0"/>
        <v>-2</v>
      </c>
      <c r="H11" s="97">
        <f t="shared" si="1"/>
        <v>0</v>
      </c>
      <c r="I11" s="41">
        <f t="shared" si="2"/>
        <v>-2</v>
      </c>
      <c r="J11" s="97">
        <f t="shared" si="3"/>
        <v>0</v>
      </c>
      <c r="K11" s="41">
        <f t="shared" si="4"/>
        <v>0</v>
      </c>
      <c r="L11" s="97">
        <f t="shared" si="5"/>
        <v>0</v>
      </c>
      <c r="M11" s="41">
        <f t="shared" si="6"/>
        <v>-8.01</v>
      </c>
      <c r="N11" s="97">
        <f t="shared" si="7"/>
        <v>0</v>
      </c>
    </row>
    <row r="12" ht="18" customHeight="1" spans="1:14">
      <c r="A12" s="98" t="s">
        <v>22</v>
      </c>
      <c r="B12" s="96">
        <v>15</v>
      </c>
      <c r="C12" s="96">
        <v>15</v>
      </c>
      <c r="D12" s="96">
        <v>5.35</v>
      </c>
      <c r="E12" s="96">
        <v>11.49091</v>
      </c>
      <c r="F12" s="96">
        <v>4.698</v>
      </c>
      <c r="G12" s="41">
        <f t="shared" si="0"/>
        <v>-3.50909</v>
      </c>
      <c r="H12" s="97">
        <f t="shared" si="1"/>
        <v>76.6060666666667</v>
      </c>
      <c r="I12" s="41">
        <f t="shared" si="2"/>
        <v>-3.50909</v>
      </c>
      <c r="J12" s="97">
        <f t="shared" si="3"/>
        <v>76.6060666666667</v>
      </c>
      <c r="K12" s="41">
        <f t="shared" si="4"/>
        <v>6.14091</v>
      </c>
      <c r="L12" s="97">
        <f t="shared" si="5"/>
        <v>214.783364485981</v>
      </c>
      <c r="M12" s="41">
        <f t="shared" si="6"/>
        <v>6.79291</v>
      </c>
      <c r="N12" s="97">
        <f t="shared" si="7"/>
        <v>244.591528309919</v>
      </c>
    </row>
    <row r="13" s="86" customFormat="1" ht="15.65" customHeight="1" spans="1:14">
      <c r="A13" s="99" t="s">
        <v>23</v>
      </c>
      <c r="B13" s="44">
        <f>SUM(B10:B12)</f>
        <v>107</v>
      </c>
      <c r="C13" s="44">
        <f t="shared" ref="C13:F13" si="8">SUM(C10:C12)</f>
        <v>107</v>
      </c>
      <c r="D13" s="44">
        <f t="shared" si="8"/>
        <v>41.389</v>
      </c>
      <c r="E13" s="44">
        <f t="shared" si="8"/>
        <v>63.75633</v>
      </c>
      <c r="F13" s="44">
        <f t="shared" si="8"/>
        <v>57.80709</v>
      </c>
      <c r="G13" s="45">
        <f t="shared" si="0"/>
        <v>-43.24367</v>
      </c>
      <c r="H13" s="100">
        <f t="shared" si="1"/>
        <v>59.5853551401869</v>
      </c>
      <c r="I13" s="45">
        <f t="shared" si="2"/>
        <v>-43.24367</v>
      </c>
      <c r="J13" s="100">
        <f t="shared" si="3"/>
        <v>59.5853551401869</v>
      </c>
      <c r="K13" s="45">
        <f t="shared" si="4"/>
        <v>22.36733</v>
      </c>
      <c r="L13" s="100">
        <f t="shared" si="5"/>
        <v>154.04172606248</v>
      </c>
      <c r="M13" s="45">
        <f t="shared" si="6"/>
        <v>5.94924</v>
      </c>
      <c r="N13" s="100">
        <f t="shared" si="7"/>
        <v>110.291540362955</v>
      </c>
    </row>
    <row r="14" ht="17.5" customHeight="1" spans="1:14">
      <c r="A14" s="98" t="s">
        <v>24</v>
      </c>
      <c r="B14" s="96">
        <v>17540</v>
      </c>
      <c r="C14" s="96">
        <v>17540</v>
      </c>
      <c r="D14" s="96">
        <v>3038.5</v>
      </c>
      <c r="E14" s="96">
        <v>3460.82962</v>
      </c>
      <c r="F14" s="96">
        <v>2958.12609</v>
      </c>
      <c r="G14" s="41">
        <f t="shared" ref="G14:G67" si="9">E14-B14</f>
        <v>-14079.17038</v>
      </c>
      <c r="H14" s="97">
        <f t="shared" ref="H14:H67" si="10">IF(B14=0,0,E14/B14*100)</f>
        <v>19.7310696693273</v>
      </c>
      <c r="I14" s="41">
        <f t="shared" ref="I14:I67" si="11">E14-C14</f>
        <v>-14079.17038</v>
      </c>
      <c r="J14" s="97">
        <f t="shared" ref="J14:J67" si="12">IF(C14=0,0,E14/C14*100)</f>
        <v>19.7310696693273</v>
      </c>
      <c r="K14" s="41">
        <f t="shared" ref="K14:K67" si="13">E14-D14</f>
        <v>422.32962</v>
      </c>
      <c r="L14" s="97">
        <f t="shared" ref="L14:L67" si="14">IF(D14=0,0,E14/D14*100)</f>
        <v>113.899279907849</v>
      </c>
      <c r="M14" s="41">
        <f t="shared" ref="M14:M67" si="15">E14-F14</f>
        <v>502.703529999999</v>
      </c>
      <c r="N14" s="97">
        <f t="shared" ref="N14:N67" si="16">IF(F14=0,0,E14/F14*100)</f>
        <v>116.993985878405</v>
      </c>
    </row>
    <row r="15" ht="15" customHeight="1" spans="1:14">
      <c r="A15" s="98" t="s">
        <v>25</v>
      </c>
      <c r="B15" s="96">
        <v>71699.4</v>
      </c>
      <c r="C15" s="96">
        <v>71699.4</v>
      </c>
      <c r="D15" s="96">
        <v>16911.2</v>
      </c>
      <c r="E15" s="96">
        <v>19124.59561</v>
      </c>
      <c r="F15" s="96">
        <v>14616.15813</v>
      </c>
      <c r="G15" s="41">
        <f t="shared" si="9"/>
        <v>-52574.80439</v>
      </c>
      <c r="H15" s="97">
        <f t="shared" si="10"/>
        <v>26.6732993721007</v>
      </c>
      <c r="I15" s="41">
        <f t="shared" si="11"/>
        <v>-52574.80439</v>
      </c>
      <c r="J15" s="97">
        <f t="shared" si="12"/>
        <v>26.6732993721007</v>
      </c>
      <c r="K15" s="41">
        <f t="shared" si="13"/>
        <v>2213.39561</v>
      </c>
      <c r="L15" s="97">
        <f t="shared" si="14"/>
        <v>113.088341513317</v>
      </c>
      <c r="M15" s="41">
        <f t="shared" si="15"/>
        <v>4508.43748</v>
      </c>
      <c r="N15" s="97">
        <f t="shared" si="16"/>
        <v>130.845571318405</v>
      </c>
    </row>
    <row r="16" ht="15.75" customHeight="1" spans="1:14">
      <c r="A16" s="98" t="s">
        <v>26</v>
      </c>
      <c r="B16" s="96">
        <v>41004.8</v>
      </c>
      <c r="C16" s="96">
        <v>41004.8</v>
      </c>
      <c r="D16" s="96">
        <v>9515.7</v>
      </c>
      <c r="E16" s="96">
        <v>13281.20325</v>
      </c>
      <c r="F16" s="96">
        <v>11253.17407</v>
      </c>
      <c r="G16" s="41">
        <f t="shared" si="9"/>
        <v>-27723.59675</v>
      </c>
      <c r="H16" s="97">
        <f t="shared" si="10"/>
        <v>32.389386730334</v>
      </c>
      <c r="I16" s="41">
        <f t="shared" si="11"/>
        <v>-27723.59675</v>
      </c>
      <c r="J16" s="97">
        <f t="shared" si="12"/>
        <v>32.389386730334</v>
      </c>
      <c r="K16" s="41">
        <f t="shared" si="13"/>
        <v>3765.50325</v>
      </c>
      <c r="L16" s="97">
        <f t="shared" si="14"/>
        <v>139.571479239572</v>
      </c>
      <c r="M16" s="41">
        <f t="shared" si="15"/>
        <v>2028.02918</v>
      </c>
      <c r="N16" s="97">
        <f t="shared" si="16"/>
        <v>118.02184137013</v>
      </c>
    </row>
    <row r="17" ht="15.75" customHeight="1" spans="1:14">
      <c r="A17" s="98" t="s">
        <v>27</v>
      </c>
      <c r="B17" s="96">
        <v>151060.3</v>
      </c>
      <c r="C17" s="96">
        <v>151553.05</v>
      </c>
      <c r="D17" s="96">
        <v>34710.403</v>
      </c>
      <c r="E17" s="96">
        <v>39086.3215</v>
      </c>
      <c r="F17" s="96">
        <v>31217.52543</v>
      </c>
      <c r="G17" s="41">
        <f t="shared" si="9"/>
        <v>-111973.9785</v>
      </c>
      <c r="H17" s="97">
        <f t="shared" si="10"/>
        <v>25.8746484019958</v>
      </c>
      <c r="I17" s="41">
        <f t="shared" si="11"/>
        <v>-112466.7285</v>
      </c>
      <c r="J17" s="97">
        <f t="shared" si="12"/>
        <v>25.7905212069305</v>
      </c>
      <c r="K17" s="41">
        <f t="shared" si="13"/>
        <v>4375.9185</v>
      </c>
      <c r="L17" s="97">
        <f t="shared" si="14"/>
        <v>112.606936600534</v>
      </c>
      <c r="M17" s="41">
        <f t="shared" si="15"/>
        <v>7868.79607</v>
      </c>
      <c r="N17" s="97">
        <f t="shared" si="16"/>
        <v>125.206341507255</v>
      </c>
    </row>
    <row r="18" ht="15.65" customHeight="1" spans="1:14">
      <c r="A18" s="98" t="s">
        <v>28</v>
      </c>
      <c r="B18" s="96">
        <v>51596.4</v>
      </c>
      <c r="C18" s="96">
        <v>52169.4</v>
      </c>
      <c r="D18" s="96">
        <v>10930.22</v>
      </c>
      <c r="E18" s="96">
        <v>13016.83326</v>
      </c>
      <c r="F18" s="96">
        <v>11141.14455</v>
      </c>
      <c r="G18" s="41">
        <f t="shared" si="9"/>
        <v>-38579.56674</v>
      </c>
      <c r="H18" s="97">
        <f t="shared" si="10"/>
        <v>25.2281811521734</v>
      </c>
      <c r="I18" s="41">
        <f t="shared" si="11"/>
        <v>-39152.56674</v>
      </c>
      <c r="J18" s="97">
        <f t="shared" si="12"/>
        <v>24.9510886841712</v>
      </c>
      <c r="K18" s="41">
        <f t="shared" si="13"/>
        <v>2086.61326</v>
      </c>
      <c r="L18" s="97">
        <f t="shared" si="14"/>
        <v>119.090313461211</v>
      </c>
      <c r="M18" s="41">
        <f t="shared" si="15"/>
        <v>1875.68871</v>
      </c>
      <c r="N18" s="97">
        <f t="shared" si="16"/>
        <v>116.835691356325</v>
      </c>
    </row>
    <row r="19" ht="16.5" customHeight="1" spans="1:14">
      <c r="A19" s="98" t="s">
        <v>29</v>
      </c>
      <c r="B19" s="96">
        <v>49000</v>
      </c>
      <c r="C19" s="96">
        <v>49000</v>
      </c>
      <c r="D19" s="96">
        <v>10414.16</v>
      </c>
      <c r="E19" s="96">
        <v>10105.83342</v>
      </c>
      <c r="F19" s="96">
        <v>8477.9804</v>
      </c>
      <c r="G19" s="41">
        <f t="shared" si="9"/>
        <v>-38894.16658</v>
      </c>
      <c r="H19" s="97">
        <f t="shared" si="10"/>
        <v>20.6241498367347</v>
      </c>
      <c r="I19" s="41">
        <f t="shared" si="11"/>
        <v>-38894.16658</v>
      </c>
      <c r="J19" s="97">
        <f t="shared" si="12"/>
        <v>20.6241498367347</v>
      </c>
      <c r="K19" s="41">
        <f t="shared" si="13"/>
        <v>-308.326580000001</v>
      </c>
      <c r="L19" s="97">
        <f t="shared" si="14"/>
        <v>97.0393523817571</v>
      </c>
      <c r="M19" s="41">
        <f t="shared" si="15"/>
        <v>1627.85302</v>
      </c>
      <c r="N19" s="97">
        <f t="shared" si="16"/>
        <v>119.200952859009</v>
      </c>
    </row>
    <row r="20" ht="15.6" spans="1:14">
      <c r="A20" s="98" t="s">
        <v>30</v>
      </c>
      <c r="B20" s="96">
        <v>55921</v>
      </c>
      <c r="C20" s="96">
        <v>55921</v>
      </c>
      <c r="D20" s="96">
        <v>10992.6</v>
      </c>
      <c r="E20" s="96">
        <v>15945.52896</v>
      </c>
      <c r="F20" s="96">
        <v>11535.41873</v>
      </c>
      <c r="G20" s="41">
        <f t="shared" si="9"/>
        <v>-39975.47104</v>
      </c>
      <c r="H20" s="97">
        <f t="shared" si="10"/>
        <v>28.5143845067148</v>
      </c>
      <c r="I20" s="41">
        <f t="shared" si="11"/>
        <v>-39975.47104</v>
      </c>
      <c r="J20" s="97">
        <f t="shared" si="12"/>
        <v>28.5143845067148</v>
      </c>
      <c r="K20" s="41">
        <f t="shared" si="13"/>
        <v>4952.92896</v>
      </c>
      <c r="L20" s="97">
        <f t="shared" si="14"/>
        <v>145.056937940069</v>
      </c>
      <c r="M20" s="41">
        <f t="shared" si="15"/>
        <v>4410.11023</v>
      </c>
      <c r="N20" s="97">
        <f t="shared" si="16"/>
        <v>138.231037236045</v>
      </c>
    </row>
    <row r="21" ht="15.6" spans="1:14">
      <c r="A21" s="98" t="s">
        <v>31</v>
      </c>
      <c r="B21" s="96">
        <v>17916.9</v>
      </c>
      <c r="C21" s="96">
        <v>17916.9</v>
      </c>
      <c r="D21" s="96">
        <v>3530.65</v>
      </c>
      <c r="E21" s="96">
        <v>5107.41756</v>
      </c>
      <c r="F21" s="96">
        <v>3578.60004</v>
      </c>
      <c r="G21" s="41">
        <f t="shared" si="9"/>
        <v>-12809.48244</v>
      </c>
      <c r="H21" s="97">
        <f t="shared" si="10"/>
        <v>28.50614537113</v>
      </c>
      <c r="I21" s="41">
        <f t="shared" si="11"/>
        <v>-12809.48244</v>
      </c>
      <c r="J21" s="97">
        <f t="shared" si="12"/>
        <v>28.50614537113</v>
      </c>
      <c r="K21" s="41">
        <f t="shared" si="13"/>
        <v>1576.76756</v>
      </c>
      <c r="L21" s="97">
        <f t="shared" si="14"/>
        <v>144.65941285599</v>
      </c>
      <c r="M21" s="41">
        <f t="shared" si="15"/>
        <v>1528.81752</v>
      </c>
      <c r="N21" s="97">
        <f t="shared" si="16"/>
        <v>142.721106100474</v>
      </c>
    </row>
    <row r="22" ht="15.6" spans="1:14">
      <c r="A22" s="98" t="s">
        <v>32</v>
      </c>
      <c r="B22" s="96">
        <v>239100</v>
      </c>
      <c r="C22" s="96">
        <v>242200</v>
      </c>
      <c r="D22" s="96">
        <v>58547.9</v>
      </c>
      <c r="E22" s="96">
        <v>62318.05086</v>
      </c>
      <c r="F22" s="96">
        <v>51193.73857</v>
      </c>
      <c r="G22" s="41">
        <f t="shared" si="9"/>
        <v>-176781.94914</v>
      </c>
      <c r="H22" s="97">
        <f t="shared" si="10"/>
        <v>26.0635929987453</v>
      </c>
      <c r="I22" s="41">
        <f t="shared" si="11"/>
        <v>-179881.94914</v>
      </c>
      <c r="J22" s="97">
        <f t="shared" si="12"/>
        <v>25.7299962262593</v>
      </c>
      <c r="K22" s="41">
        <f t="shared" si="13"/>
        <v>3770.15086</v>
      </c>
      <c r="L22" s="97">
        <f t="shared" si="14"/>
        <v>106.439429697735</v>
      </c>
      <c r="M22" s="41">
        <f t="shared" si="15"/>
        <v>11124.31229</v>
      </c>
      <c r="N22" s="97">
        <f t="shared" si="16"/>
        <v>121.729829859543</v>
      </c>
    </row>
    <row r="23" ht="15.6" spans="1:14">
      <c r="A23" s="98" t="s">
        <v>33</v>
      </c>
      <c r="B23" s="96">
        <v>22805.1</v>
      </c>
      <c r="C23" s="96">
        <v>22805.1</v>
      </c>
      <c r="D23" s="96">
        <v>5160</v>
      </c>
      <c r="E23" s="96">
        <v>5833.59487</v>
      </c>
      <c r="F23" s="96">
        <v>4980.88262</v>
      </c>
      <c r="G23" s="41">
        <f t="shared" si="9"/>
        <v>-16971.50513</v>
      </c>
      <c r="H23" s="97">
        <f t="shared" si="10"/>
        <v>25.5802205208484</v>
      </c>
      <c r="I23" s="41">
        <f t="shared" si="11"/>
        <v>-16971.50513</v>
      </c>
      <c r="J23" s="97">
        <f t="shared" si="12"/>
        <v>25.5802205208484</v>
      </c>
      <c r="K23" s="41">
        <f t="shared" si="13"/>
        <v>673.594870000001</v>
      </c>
      <c r="L23" s="97">
        <f t="shared" si="14"/>
        <v>113.054164147287</v>
      </c>
      <c r="M23" s="41">
        <f t="shared" si="15"/>
        <v>852.71225</v>
      </c>
      <c r="N23" s="97">
        <f t="shared" si="16"/>
        <v>117.11970176884</v>
      </c>
    </row>
    <row r="24" ht="15.6" spans="1:14">
      <c r="A24" s="98" t="s">
        <v>34</v>
      </c>
      <c r="B24" s="96">
        <v>58464.2</v>
      </c>
      <c r="C24" s="96">
        <v>58464.2</v>
      </c>
      <c r="D24" s="96">
        <v>11870.185</v>
      </c>
      <c r="E24" s="96">
        <v>13412.73239</v>
      </c>
      <c r="F24" s="96">
        <v>11951.1298</v>
      </c>
      <c r="G24" s="41">
        <f t="shared" si="9"/>
        <v>-45051.46761</v>
      </c>
      <c r="H24" s="97">
        <f t="shared" si="10"/>
        <v>22.9417872646851</v>
      </c>
      <c r="I24" s="41">
        <f t="shared" si="11"/>
        <v>-45051.46761</v>
      </c>
      <c r="J24" s="97">
        <f t="shared" si="12"/>
        <v>22.9417872646851</v>
      </c>
      <c r="K24" s="41">
        <f t="shared" si="13"/>
        <v>1542.54739</v>
      </c>
      <c r="L24" s="97">
        <f t="shared" si="14"/>
        <v>112.995141945976</v>
      </c>
      <c r="M24" s="41">
        <f t="shared" si="15"/>
        <v>1461.60259</v>
      </c>
      <c r="N24" s="97">
        <f t="shared" si="16"/>
        <v>112.229827760719</v>
      </c>
    </row>
    <row r="25" ht="15.6" spans="1:14">
      <c r="A25" s="98" t="s">
        <v>35</v>
      </c>
      <c r="B25" s="96">
        <v>125578.5</v>
      </c>
      <c r="C25" s="96">
        <v>126908.5</v>
      </c>
      <c r="D25" s="96">
        <v>27036.735</v>
      </c>
      <c r="E25" s="96">
        <v>31502.10831</v>
      </c>
      <c r="F25" s="96">
        <v>25897.3863</v>
      </c>
      <c r="G25" s="41">
        <f t="shared" si="9"/>
        <v>-94076.39169</v>
      </c>
      <c r="H25" s="97">
        <f t="shared" si="10"/>
        <v>25.085590535004</v>
      </c>
      <c r="I25" s="41">
        <f t="shared" si="11"/>
        <v>-95406.39169</v>
      </c>
      <c r="J25" s="97">
        <f t="shared" si="12"/>
        <v>24.8226937596772</v>
      </c>
      <c r="K25" s="41">
        <f t="shared" si="13"/>
        <v>4465.37331</v>
      </c>
      <c r="L25" s="97">
        <f t="shared" si="14"/>
        <v>116.515948800771</v>
      </c>
      <c r="M25" s="41">
        <f t="shared" si="15"/>
        <v>5604.72201</v>
      </c>
      <c r="N25" s="97">
        <f t="shared" si="16"/>
        <v>121.642037327914</v>
      </c>
    </row>
    <row r="26" ht="15.6" spans="1:14">
      <c r="A26" s="98" t="s">
        <v>36</v>
      </c>
      <c r="B26" s="96">
        <v>190889</v>
      </c>
      <c r="C26" s="96">
        <v>192981.918</v>
      </c>
      <c r="D26" s="96">
        <v>44932.878</v>
      </c>
      <c r="E26" s="96">
        <v>52887.91882</v>
      </c>
      <c r="F26" s="96">
        <v>43676.23911</v>
      </c>
      <c r="G26" s="41">
        <f t="shared" si="9"/>
        <v>-138001.08118</v>
      </c>
      <c r="H26" s="97">
        <f t="shared" si="10"/>
        <v>27.7061113107617</v>
      </c>
      <c r="I26" s="41">
        <f t="shared" si="11"/>
        <v>-140093.99918</v>
      </c>
      <c r="J26" s="97">
        <f t="shared" si="12"/>
        <v>27.4056343558571</v>
      </c>
      <c r="K26" s="41">
        <f t="shared" si="13"/>
        <v>7955.04081999999</v>
      </c>
      <c r="L26" s="97">
        <f t="shared" si="14"/>
        <v>117.70427618725</v>
      </c>
      <c r="M26" s="41">
        <f t="shared" si="15"/>
        <v>9211.67971</v>
      </c>
      <c r="N26" s="97">
        <f t="shared" si="16"/>
        <v>121.090826265513</v>
      </c>
    </row>
    <row r="27" ht="15.6" spans="1:14">
      <c r="A27" s="98" t="s">
        <v>37</v>
      </c>
      <c r="B27" s="96">
        <v>28727.6</v>
      </c>
      <c r="C27" s="96">
        <v>28727.6</v>
      </c>
      <c r="D27" s="96">
        <v>7084.3</v>
      </c>
      <c r="E27" s="96">
        <v>7570.95852</v>
      </c>
      <c r="F27" s="96">
        <v>6209.25327</v>
      </c>
      <c r="G27" s="41">
        <f t="shared" si="9"/>
        <v>-21156.64148</v>
      </c>
      <c r="H27" s="97">
        <f t="shared" si="10"/>
        <v>26.3543022041521</v>
      </c>
      <c r="I27" s="41">
        <f t="shared" si="11"/>
        <v>-21156.64148</v>
      </c>
      <c r="J27" s="97">
        <f t="shared" si="12"/>
        <v>26.3543022041521</v>
      </c>
      <c r="K27" s="41">
        <f t="shared" si="13"/>
        <v>486.658519999999</v>
      </c>
      <c r="L27" s="97">
        <f t="shared" si="14"/>
        <v>106.869535733947</v>
      </c>
      <c r="M27" s="41">
        <f t="shared" si="15"/>
        <v>1361.70525</v>
      </c>
      <c r="N27" s="97">
        <f t="shared" si="16"/>
        <v>121.930257806991</v>
      </c>
    </row>
    <row r="28" ht="15.6" spans="1:14">
      <c r="A28" s="98" t="s">
        <v>38</v>
      </c>
      <c r="B28" s="96">
        <v>50000</v>
      </c>
      <c r="C28" s="96">
        <v>50000</v>
      </c>
      <c r="D28" s="96">
        <v>12471.67</v>
      </c>
      <c r="E28" s="96">
        <v>13903.47538</v>
      </c>
      <c r="F28" s="96">
        <v>11071.69992</v>
      </c>
      <c r="G28" s="41">
        <f t="shared" si="9"/>
        <v>-36096.52462</v>
      </c>
      <c r="H28" s="97">
        <f t="shared" si="10"/>
        <v>27.80695076</v>
      </c>
      <c r="I28" s="41">
        <f t="shared" si="11"/>
        <v>-36096.52462</v>
      </c>
      <c r="J28" s="97">
        <f t="shared" si="12"/>
        <v>27.80695076</v>
      </c>
      <c r="K28" s="41">
        <f t="shared" si="13"/>
        <v>1431.80538</v>
      </c>
      <c r="L28" s="97">
        <f t="shared" si="14"/>
        <v>111.480462359892</v>
      </c>
      <c r="M28" s="41">
        <f t="shared" si="15"/>
        <v>2831.77546</v>
      </c>
      <c r="N28" s="97">
        <f t="shared" si="16"/>
        <v>125.576699878622</v>
      </c>
    </row>
    <row r="29" ht="15.6" spans="1:14">
      <c r="A29" s="98" t="s">
        <v>39</v>
      </c>
      <c r="B29" s="96">
        <v>34000</v>
      </c>
      <c r="C29" s="96">
        <v>34100</v>
      </c>
      <c r="D29" s="96">
        <v>7708.9</v>
      </c>
      <c r="E29" s="96">
        <v>8760.69985</v>
      </c>
      <c r="F29" s="96">
        <v>6842.52732</v>
      </c>
      <c r="G29" s="41">
        <f t="shared" si="9"/>
        <v>-25239.30015</v>
      </c>
      <c r="H29" s="97">
        <f t="shared" si="10"/>
        <v>25.7667642647059</v>
      </c>
      <c r="I29" s="41">
        <f t="shared" si="11"/>
        <v>-25339.30015</v>
      </c>
      <c r="J29" s="97">
        <f t="shared" si="12"/>
        <v>25.6912019061584</v>
      </c>
      <c r="K29" s="41">
        <f t="shared" si="13"/>
        <v>1051.79985</v>
      </c>
      <c r="L29" s="97">
        <f t="shared" si="14"/>
        <v>113.643968011</v>
      </c>
      <c r="M29" s="41">
        <f t="shared" si="15"/>
        <v>1918.17253</v>
      </c>
      <c r="N29" s="97">
        <f t="shared" si="16"/>
        <v>128.033100056369</v>
      </c>
    </row>
    <row r="30" ht="15.6" spans="1:14">
      <c r="A30" s="98" t="s">
        <v>40</v>
      </c>
      <c r="B30" s="96">
        <v>13382.7</v>
      </c>
      <c r="C30" s="96">
        <v>13382.7</v>
      </c>
      <c r="D30" s="96">
        <v>3564.73</v>
      </c>
      <c r="E30" s="96">
        <v>3768.88614</v>
      </c>
      <c r="F30" s="96">
        <v>3094.11025</v>
      </c>
      <c r="G30" s="41">
        <f t="shared" si="9"/>
        <v>-9613.81386</v>
      </c>
      <c r="H30" s="97">
        <f t="shared" si="10"/>
        <v>28.1623748570916</v>
      </c>
      <c r="I30" s="41">
        <f t="shared" si="11"/>
        <v>-9613.81386</v>
      </c>
      <c r="J30" s="97">
        <f t="shared" si="12"/>
        <v>28.1623748570916</v>
      </c>
      <c r="K30" s="41">
        <f t="shared" si="13"/>
        <v>204.15614</v>
      </c>
      <c r="L30" s="97">
        <f t="shared" si="14"/>
        <v>105.727113694445</v>
      </c>
      <c r="M30" s="41">
        <f t="shared" si="15"/>
        <v>674.775889999999</v>
      </c>
      <c r="N30" s="97">
        <f t="shared" si="16"/>
        <v>121.808398391751</v>
      </c>
    </row>
    <row r="31" ht="15.6" spans="1:14">
      <c r="A31" s="98" t="s">
        <v>41</v>
      </c>
      <c r="B31" s="96">
        <v>23000</v>
      </c>
      <c r="C31" s="96">
        <v>23203.164</v>
      </c>
      <c r="D31" s="96">
        <v>6352.514</v>
      </c>
      <c r="E31" s="96">
        <v>6645.16423</v>
      </c>
      <c r="F31" s="96">
        <v>4525.85011</v>
      </c>
      <c r="G31" s="41">
        <f t="shared" si="9"/>
        <v>-16354.83577</v>
      </c>
      <c r="H31" s="97">
        <f t="shared" si="10"/>
        <v>28.8920183913043</v>
      </c>
      <c r="I31" s="41">
        <f t="shared" si="11"/>
        <v>-16557.99977</v>
      </c>
      <c r="J31" s="97">
        <f t="shared" si="12"/>
        <v>28.6390434942407</v>
      </c>
      <c r="K31" s="41">
        <f t="shared" si="13"/>
        <v>292.65023</v>
      </c>
      <c r="L31" s="97">
        <f t="shared" si="14"/>
        <v>104.606841165561</v>
      </c>
      <c r="M31" s="41">
        <f t="shared" si="15"/>
        <v>2119.31412</v>
      </c>
      <c r="N31" s="97">
        <f t="shared" si="16"/>
        <v>146.826873813548</v>
      </c>
    </row>
    <row r="32" ht="15.6" spans="1:14">
      <c r="A32" s="98" t="s">
        <v>42</v>
      </c>
      <c r="B32" s="96">
        <v>42502.5</v>
      </c>
      <c r="C32" s="96">
        <v>42502.5</v>
      </c>
      <c r="D32" s="96">
        <v>9100.16</v>
      </c>
      <c r="E32" s="96">
        <v>10687.97895</v>
      </c>
      <c r="F32" s="96">
        <v>9173.38839</v>
      </c>
      <c r="G32" s="41">
        <f t="shared" si="9"/>
        <v>-31814.52105</v>
      </c>
      <c r="H32" s="97">
        <f t="shared" si="10"/>
        <v>25.1467065466737</v>
      </c>
      <c r="I32" s="41">
        <f t="shared" si="11"/>
        <v>-31814.52105</v>
      </c>
      <c r="J32" s="97">
        <f t="shared" si="12"/>
        <v>25.1467065466737</v>
      </c>
      <c r="K32" s="41">
        <f t="shared" si="13"/>
        <v>1587.81895</v>
      </c>
      <c r="L32" s="97">
        <f t="shared" si="14"/>
        <v>117.448253107638</v>
      </c>
      <c r="M32" s="41">
        <f t="shared" si="15"/>
        <v>1514.59056</v>
      </c>
      <c r="N32" s="97">
        <f t="shared" si="16"/>
        <v>116.510699161621</v>
      </c>
    </row>
    <row r="33" ht="15.6" spans="1:14">
      <c r="A33" s="98" t="s">
        <v>43</v>
      </c>
      <c r="B33" s="96">
        <v>138442.8</v>
      </c>
      <c r="C33" s="96">
        <v>138442.8</v>
      </c>
      <c r="D33" s="96">
        <v>33595.075</v>
      </c>
      <c r="E33" s="96">
        <v>33731.87314</v>
      </c>
      <c r="F33" s="96">
        <v>28523.016</v>
      </c>
      <c r="G33" s="41">
        <f t="shared" si="9"/>
        <v>-104710.92686</v>
      </c>
      <c r="H33" s="97">
        <f t="shared" si="10"/>
        <v>24.3652058034076</v>
      </c>
      <c r="I33" s="41">
        <f t="shared" si="11"/>
        <v>-104710.92686</v>
      </c>
      <c r="J33" s="97">
        <f t="shared" si="12"/>
        <v>24.3652058034076</v>
      </c>
      <c r="K33" s="41">
        <f t="shared" si="13"/>
        <v>136.798139999999</v>
      </c>
      <c r="L33" s="97">
        <f t="shared" si="14"/>
        <v>100.407197007299</v>
      </c>
      <c r="M33" s="41">
        <f t="shared" si="15"/>
        <v>5208.85714</v>
      </c>
      <c r="N33" s="97">
        <f t="shared" si="16"/>
        <v>118.261943757981</v>
      </c>
    </row>
    <row r="34" ht="15.6" spans="1:14">
      <c r="A34" s="98" t="s">
        <v>44</v>
      </c>
      <c r="B34" s="96">
        <v>149013.5</v>
      </c>
      <c r="C34" s="96">
        <v>149013.5</v>
      </c>
      <c r="D34" s="96">
        <v>32957.595</v>
      </c>
      <c r="E34" s="96">
        <v>32782.31217</v>
      </c>
      <c r="F34" s="96">
        <v>28160.31369</v>
      </c>
      <c r="G34" s="41">
        <f t="shared" si="9"/>
        <v>-116231.18783</v>
      </c>
      <c r="H34" s="97">
        <f t="shared" si="10"/>
        <v>21.9995585433535</v>
      </c>
      <c r="I34" s="41">
        <f t="shared" si="11"/>
        <v>-116231.18783</v>
      </c>
      <c r="J34" s="97">
        <f t="shared" si="12"/>
        <v>21.9995585433535</v>
      </c>
      <c r="K34" s="41">
        <f t="shared" si="13"/>
        <v>-175.282830000004</v>
      </c>
      <c r="L34" s="97">
        <f t="shared" si="14"/>
        <v>99.4681564901808</v>
      </c>
      <c r="M34" s="41">
        <f t="shared" si="15"/>
        <v>4621.99848</v>
      </c>
      <c r="N34" s="97">
        <f t="shared" si="16"/>
        <v>116.41316403958</v>
      </c>
    </row>
    <row r="35" ht="15.6" spans="1:14">
      <c r="A35" s="98" t="s">
        <v>45</v>
      </c>
      <c r="B35" s="96">
        <v>105918.5</v>
      </c>
      <c r="C35" s="96">
        <v>105918.5</v>
      </c>
      <c r="D35" s="96">
        <v>21354</v>
      </c>
      <c r="E35" s="96">
        <v>27807.46319</v>
      </c>
      <c r="F35" s="96">
        <v>24186.38572</v>
      </c>
      <c r="G35" s="41">
        <f t="shared" si="9"/>
        <v>-78111.03681</v>
      </c>
      <c r="H35" s="97">
        <f t="shared" si="10"/>
        <v>26.2536414224144</v>
      </c>
      <c r="I35" s="41">
        <f t="shared" si="11"/>
        <v>-78111.03681</v>
      </c>
      <c r="J35" s="97">
        <f t="shared" si="12"/>
        <v>26.2536414224144</v>
      </c>
      <c r="K35" s="41">
        <f t="shared" si="13"/>
        <v>6453.46319</v>
      </c>
      <c r="L35" s="97">
        <f t="shared" si="14"/>
        <v>130.221331787955</v>
      </c>
      <c r="M35" s="41">
        <f t="shared" si="15"/>
        <v>3621.07747</v>
      </c>
      <c r="N35" s="97">
        <f t="shared" si="16"/>
        <v>114.971552640896</v>
      </c>
    </row>
    <row r="36" ht="15.6" spans="1:14">
      <c r="A36" s="98" t="s">
        <v>46</v>
      </c>
      <c r="B36" s="96">
        <v>32166.5</v>
      </c>
      <c r="C36" s="96">
        <v>32166.5</v>
      </c>
      <c r="D36" s="96">
        <v>6370.85</v>
      </c>
      <c r="E36" s="96">
        <v>7063.33494</v>
      </c>
      <c r="F36" s="96">
        <v>7196.02536</v>
      </c>
      <c r="G36" s="41">
        <f t="shared" si="9"/>
        <v>-25103.16506</v>
      </c>
      <c r="H36" s="97">
        <f t="shared" si="10"/>
        <v>21.9586679930984</v>
      </c>
      <c r="I36" s="41">
        <f t="shared" si="11"/>
        <v>-25103.16506</v>
      </c>
      <c r="J36" s="97">
        <f t="shared" si="12"/>
        <v>21.9586679930984</v>
      </c>
      <c r="K36" s="41">
        <f t="shared" si="13"/>
        <v>692.484939999999</v>
      </c>
      <c r="L36" s="97">
        <f t="shared" si="14"/>
        <v>110.869584749288</v>
      </c>
      <c r="M36" s="41">
        <f t="shared" si="15"/>
        <v>-132.690420000001</v>
      </c>
      <c r="N36" s="97">
        <f t="shared" si="16"/>
        <v>98.1560595834254</v>
      </c>
    </row>
    <row r="37" ht="15.6" spans="1:14">
      <c r="A37" s="98" t="s">
        <v>47</v>
      </c>
      <c r="B37" s="96">
        <v>43000</v>
      </c>
      <c r="C37" s="96">
        <v>43037</v>
      </c>
      <c r="D37" s="96">
        <v>9041.2</v>
      </c>
      <c r="E37" s="96">
        <v>13080.07817</v>
      </c>
      <c r="F37" s="96">
        <v>11483.85597</v>
      </c>
      <c r="G37" s="41">
        <f t="shared" si="9"/>
        <v>-29919.92183</v>
      </c>
      <c r="H37" s="97">
        <f t="shared" si="10"/>
        <v>30.4187864418605</v>
      </c>
      <c r="I37" s="41">
        <f t="shared" si="11"/>
        <v>-29956.92183</v>
      </c>
      <c r="J37" s="97">
        <f t="shared" si="12"/>
        <v>30.392634639961</v>
      </c>
      <c r="K37" s="41">
        <f t="shared" si="13"/>
        <v>4038.87817</v>
      </c>
      <c r="L37" s="97">
        <f t="shared" si="14"/>
        <v>144.671925961156</v>
      </c>
      <c r="M37" s="41">
        <f t="shared" si="15"/>
        <v>1596.2222</v>
      </c>
      <c r="N37" s="97">
        <f t="shared" si="16"/>
        <v>113.899705849411</v>
      </c>
    </row>
    <row r="38" ht="15.6" spans="1:14">
      <c r="A38" s="98" t="s">
        <v>48</v>
      </c>
      <c r="B38" s="96">
        <v>13050</v>
      </c>
      <c r="C38" s="96">
        <v>13050</v>
      </c>
      <c r="D38" s="96">
        <v>1895</v>
      </c>
      <c r="E38" s="96">
        <v>2561.77414</v>
      </c>
      <c r="F38" s="96">
        <v>2354.96556</v>
      </c>
      <c r="G38" s="41">
        <f t="shared" si="9"/>
        <v>-10488.22586</v>
      </c>
      <c r="H38" s="97">
        <f t="shared" si="10"/>
        <v>19.6304531800766</v>
      </c>
      <c r="I38" s="41">
        <f t="shared" si="11"/>
        <v>-10488.22586</v>
      </c>
      <c r="J38" s="97">
        <f t="shared" si="12"/>
        <v>19.6304531800766</v>
      </c>
      <c r="K38" s="41">
        <f t="shared" si="13"/>
        <v>666.77414</v>
      </c>
      <c r="L38" s="97">
        <f t="shared" si="14"/>
        <v>135.185970448549</v>
      </c>
      <c r="M38" s="41">
        <f t="shared" si="15"/>
        <v>206.808579999999</v>
      </c>
      <c r="N38" s="97">
        <f t="shared" si="16"/>
        <v>108.781809106372</v>
      </c>
    </row>
    <row r="39" ht="15.6" spans="1:14">
      <c r="A39" s="98" t="s">
        <v>49</v>
      </c>
      <c r="B39" s="96">
        <v>120000</v>
      </c>
      <c r="C39" s="96">
        <v>120000</v>
      </c>
      <c r="D39" s="96">
        <v>28884.5</v>
      </c>
      <c r="E39" s="96">
        <v>35602.64086</v>
      </c>
      <c r="F39" s="96">
        <v>32588.69154</v>
      </c>
      <c r="G39" s="41">
        <f t="shared" si="9"/>
        <v>-84397.35914</v>
      </c>
      <c r="H39" s="97">
        <f t="shared" si="10"/>
        <v>29.6688673833333</v>
      </c>
      <c r="I39" s="41">
        <f t="shared" si="11"/>
        <v>-84397.35914</v>
      </c>
      <c r="J39" s="97">
        <f t="shared" si="12"/>
        <v>29.6688673833333</v>
      </c>
      <c r="K39" s="41">
        <f t="shared" si="13"/>
        <v>6718.14086</v>
      </c>
      <c r="L39" s="97">
        <f t="shared" si="14"/>
        <v>123.258636500545</v>
      </c>
      <c r="M39" s="41">
        <f t="shared" si="15"/>
        <v>3013.94932</v>
      </c>
      <c r="N39" s="97">
        <f t="shared" si="16"/>
        <v>109.248451464523</v>
      </c>
    </row>
    <row r="40" ht="15.6" spans="1:14">
      <c r="A40" s="98" t="s">
        <v>50</v>
      </c>
      <c r="B40" s="96">
        <v>60340.3</v>
      </c>
      <c r="C40" s="96">
        <v>60340.3</v>
      </c>
      <c r="D40" s="96">
        <v>12325.9</v>
      </c>
      <c r="E40" s="96">
        <v>13333.94877</v>
      </c>
      <c r="F40" s="96">
        <v>11622.88712</v>
      </c>
      <c r="G40" s="41">
        <f t="shared" si="9"/>
        <v>-47006.35123</v>
      </c>
      <c r="H40" s="97">
        <f t="shared" si="10"/>
        <v>22.0979159367786</v>
      </c>
      <c r="I40" s="41">
        <f t="shared" si="11"/>
        <v>-47006.35123</v>
      </c>
      <c r="J40" s="97">
        <f t="shared" si="12"/>
        <v>22.0979159367786</v>
      </c>
      <c r="K40" s="41">
        <f t="shared" si="13"/>
        <v>1008.04877</v>
      </c>
      <c r="L40" s="97">
        <f t="shared" si="14"/>
        <v>108.178297487405</v>
      </c>
      <c r="M40" s="41">
        <f t="shared" si="15"/>
        <v>1711.06165</v>
      </c>
      <c r="N40" s="97">
        <f t="shared" si="16"/>
        <v>114.721485568381</v>
      </c>
    </row>
    <row r="41" ht="15.6" spans="1:14">
      <c r="A41" s="98" t="s">
        <v>51</v>
      </c>
      <c r="B41" s="96">
        <v>49000</v>
      </c>
      <c r="C41" s="96">
        <v>49000</v>
      </c>
      <c r="D41" s="96">
        <v>9835.2</v>
      </c>
      <c r="E41" s="96">
        <v>13796.24</v>
      </c>
      <c r="F41" s="96">
        <v>11694.35942</v>
      </c>
      <c r="G41" s="41">
        <f t="shared" si="9"/>
        <v>-35203.76</v>
      </c>
      <c r="H41" s="97">
        <f t="shared" si="10"/>
        <v>28.1555918367347</v>
      </c>
      <c r="I41" s="41">
        <f t="shared" si="11"/>
        <v>-35203.76</v>
      </c>
      <c r="J41" s="97">
        <f t="shared" si="12"/>
        <v>28.1555918367347</v>
      </c>
      <c r="K41" s="41">
        <f t="shared" si="13"/>
        <v>3961.04</v>
      </c>
      <c r="L41" s="97">
        <f t="shared" si="14"/>
        <v>140.274117455669</v>
      </c>
      <c r="M41" s="41">
        <f t="shared" si="15"/>
        <v>2101.88058</v>
      </c>
      <c r="N41" s="97">
        <f t="shared" si="16"/>
        <v>117.973456300696</v>
      </c>
    </row>
    <row r="42" ht="15.6" spans="1:14">
      <c r="A42" s="98" t="s">
        <v>52</v>
      </c>
      <c r="B42" s="96">
        <v>38000</v>
      </c>
      <c r="C42" s="96">
        <v>38000</v>
      </c>
      <c r="D42" s="96">
        <v>10342.7</v>
      </c>
      <c r="E42" s="96">
        <v>10541.1119</v>
      </c>
      <c r="F42" s="96">
        <v>9424.7804</v>
      </c>
      <c r="G42" s="41">
        <f t="shared" si="9"/>
        <v>-27458.8881</v>
      </c>
      <c r="H42" s="97">
        <f t="shared" si="10"/>
        <v>27.7397681578947</v>
      </c>
      <c r="I42" s="41">
        <f t="shared" si="11"/>
        <v>-27458.8881</v>
      </c>
      <c r="J42" s="97">
        <f t="shared" si="12"/>
        <v>27.7397681578947</v>
      </c>
      <c r="K42" s="41">
        <f t="shared" si="13"/>
        <v>198.411899999999</v>
      </c>
      <c r="L42" s="97">
        <f t="shared" si="14"/>
        <v>101.918376246048</v>
      </c>
      <c r="M42" s="41">
        <f t="shared" si="15"/>
        <v>1116.3315</v>
      </c>
      <c r="N42" s="97">
        <f t="shared" si="16"/>
        <v>111.844642024763</v>
      </c>
    </row>
    <row r="43" ht="15.6" spans="1:14">
      <c r="A43" s="98" t="s">
        <v>53</v>
      </c>
      <c r="B43" s="96">
        <v>21700</v>
      </c>
      <c r="C43" s="96">
        <v>21700</v>
      </c>
      <c r="D43" s="96">
        <v>4221.3</v>
      </c>
      <c r="E43" s="96">
        <v>4456.57082</v>
      </c>
      <c r="F43" s="96">
        <v>4140.99114</v>
      </c>
      <c r="G43" s="41">
        <f t="shared" si="9"/>
        <v>-17243.42918</v>
      </c>
      <c r="H43" s="97">
        <f t="shared" si="10"/>
        <v>20.537192718894</v>
      </c>
      <c r="I43" s="41">
        <f t="shared" si="11"/>
        <v>-17243.42918</v>
      </c>
      <c r="J43" s="97">
        <f t="shared" si="12"/>
        <v>20.537192718894</v>
      </c>
      <c r="K43" s="41">
        <f t="shared" si="13"/>
        <v>235.270820000001</v>
      </c>
      <c r="L43" s="97">
        <f t="shared" si="14"/>
        <v>105.573420984057</v>
      </c>
      <c r="M43" s="41">
        <f t="shared" si="15"/>
        <v>315.57968</v>
      </c>
      <c r="N43" s="97">
        <f t="shared" si="16"/>
        <v>107.620873103341</v>
      </c>
    </row>
    <row r="44" ht="15.6" spans="1:14">
      <c r="A44" s="98" t="s">
        <v>54</v>
      </c>
      <c r="B44" s="96">
        <v>162000</v>
      </c>
      <c r="C44" s="96">
        <v>162000</v>
      </c>
      <c r="D44" s="96">
        <v>35660</v>
      </c>
      <c r="E44" s="96">
        <v>39024.06883</v>
      </c>
      <c r="F44" s="96">
        <v>32306.67373</v>
      </c>
      <c r="G44" s="41">
        <f t="shared" si="9"/>
        <v>-122975.93117</v>
      </c>
      <c r="H44" s="97">
        <f t="shared" si="10"/>
        <v>24.0889313765432</v>
      </c>
      <c r="I44" s="41">
        <f t="shared" si="11"/>
        <v>-122975.93117</v>
      </c>
      <c r="J44" s="97">
        <f t="shared" si="12"/>
        <v>24.0889313765432</v>
      </c>
      <c r="K44" s="41">
        <f t="shared" si="13"/>
        <v>3364.06883</v>
      </c>
      <c r="L44" s="97">
        <f t="shared" si="14"/>
        <v>109.433731996635</v>
      </c>
      <c r="M44" s="41">
        <f t="shared" si="15"/>
        <v>6717.3951</v>
      </c>
      <c r="N44" s="97">
        <f t="shared" si="16"/>
        <v>120.792592750773</v>
      </c>
    </row>
    <row r="45" ht="15.6" spans="1:14">
      <c r="A45" s="98" t="s">
        <v>55</v>
      </c>
      <c r="B45" s="96">
        <v>52715.7</v>
      </c>
      <c r="C45" s="96">
        <v>52715.7</v>
      </c>
      <c r="D45" s="96">
        <v>11759.31</v>
      </c>
      <c r="E45" s="96">
        <v>20084.57509</v>
      </c>
      <c r="F45" s="96">
        <v>14624.78278</v>
      </c>
      <c r="G45" s="41">
        <f t="shared" si="9"/>
        <v>-32631.12491</v>
      </c>
      <c r="H45" s="97">
        <f t="shared" si="10"/>
        <v>38.0997977642334</v>
      </c>
      <c r="I45" s="41">
        <f t="shared" si="11"/>
        <v>-32631.12491</v>
      </c>
      <c r="J45" s="97">
        <f t="shared" si="12"/>
        <v>38.0997977642334</v>
      </c>
      <c r="K45" s="41">
        <f t="shared" si="13"/>
        <v>8325.26509</v>
      </c>
      <c r="L45" s="97">
        <f t="shared" si="14"/>
        <v>170.797224411977</v>
      </c>
      <c r="M45" s="41">
        <f t="shared" si="15"/>
        <v>5459.79231</v>
      </c>
      <c r="N45" s="97">
        <f t="shared" si="16"/>
        <v>137.33246771683</v>
      </c>
    </row>
    <row r="46" ht="15.6" spans="1:14">
      <c r="A46" s="98" t="s">
        <v>56</v>
      </c>
      <c r="B46" s="96">
        <v>139900</v>
      </c>
      <c r="C46" s="96">
        <v>140315</v>
      </c>
      <c r="D46" s="96">
        <v>35144.41</v>
      </c>
      <c r="E46" s="96">
        <v>34654.69426</v>
      </c>
      <c r="F46" s="96">
        <v>26745.07319</v>
      </c>
      <c r="G46" s="41">
        <f t="shared" si="9"/>
        <v>-105245.30574</v>
      </c>
      <c r="H46" s="97">
        <f t="shared" si="10"/>
        <v>24.7710466476054</v>
      </c>
      <c r="I46" s="41">
        <f t="shared" si="11"/>
        <v>-105660.30574</v>
      </c>
      <c r="J46" s="97">
        <f t="shared" si="12"/>
        <v>24.6977830310373</v>
      </c>
      <c r="K46" s="41">
        <f t="shared" si="13"/>
        <v>-489.715740000007</v>
      </c>
      <c r="L46" s="97">
        <f t="shared" si="14"/>
        <v>98.606561498685</v>
      </c>
      <c r="M46" s="41">
        <f t="shared" si="15"/>
        <v>7909.62107</v>
      </c>
      <c r="N46" s="97">
        <f t="shared" si="16"/>
        <v>129.5741238538</v>
      </c>
    </row>
    <row r="47" ht="16" customHeight="1" spans="1:14">
      <c r="A47" s="98" t="s">
        <v>57</v>
      </c>
      <c r="B47" s="96">
        <v>45897.3</v>
      </c>
      <c r="C47" s="96">
        <v>46085.5</v>
      </c>
      <c r="D47" s="96">
        <v>7960.75</v>
      </c>
      <c r="E47" s="96">
        <v>9885.19435</v>
      </c>
      <c r="F47" s="96">
        <v>8606.62831</v>
      </c>
      <c r="G47" s="41">
        <f t="shared" si="9"/>
        <v>-36012.10565</v>
      </c>
      <c r="H47" s="97">
        <f t="shared" si="10"/>
        <v>21.5376380527831</v>
      </c>
      <c r="I47" s="41">
        <f t="shared" si="11"/>
        <v>-36200.30565</v>
      </c>
      <c r="J47" s="97">
        <f t="shared" si="12"/>
        <v>21.449684499463</v>
      </c>
      <c r="K47" s="41">
        <f t="shared" si="13"/>
        <v>1924.44435</v>
      </c>
      <c r="L47" s="97">
        <f t="shared" si="14"/>
        <v>124.174158841818</v>
      </c>
      <c r="M47" s="41">
        <f t="shared" si="15"/>
        <v>1278.56604</v>
      </c>
      <c r="N47" s="97">
        <f t="shared" si="16"/>
        <v>114.855597266986</v>
      </c>
    </row>
    <row r="48" ht="15.6" spans="1:14">
      <c r="A48" s="98" t="s">
        <v>58</v>
      </c>
      <c r="B48" s="96">
        <v>7815.4</v>
      </c>
      <c r="C48" s="96">
        <v>8407</v>
      </c>
      <c r="D48" s="96">
        <v>2151.8</v>
      </c>
      <c r="E48" s="96">
        <v>2906.54921</v>
      </c>
      <c r="F48" s="96">
        <v>2192.88455</v>
      </c>
      <c r="G48" s="41">
        <f t="shared" si="9"/>
        <v>-4908.85079</v>
      </c>
      <c r="H48" s="97">
        <f t="shared" si="10"/>
        <v>37.1900249507383</v>
      </c>
      <c r="I48" s="41">
        <f t="shared" si="11"/>
        <v>-5500.45079</v>
      </c>
      <c r="J48" s="97">
        <f t="shared" si="12"/>
        <v>34.5729655049364</v>
      </c>
      <c r="K48" s="41">
        <f t="shared" si="13"/>
        <v>754.74921</v>
      </c>
      <c r="L48" s="97">
        <f t="shared" si="14"/>
        <v>135.075249093782</v>
      </c>
      <c r="M48" s="41">
        <f t="shared" si="15"/>
        <v>713.66466</v>
      </c>
      <c r="N48" s="97">
        <f t="shared" si="16"/>
        <v>132.544561454455</v>
      </c>
    </row>
    <row r="49" ht="15.6" spans="1:14">
      <c r="A49" s="98" t="s">
        <v>59</v>
      </c>
      <c r="B49" s="96">
        <v>16258</v>
      </c>
      <c r="C49" s="96">
        <v>16258</v>
      </c>
      <c r="D49" s="96">
        <v>3417.659</v>
      </c>
      <c r="E49" s="96">
        <v>4979.14098</v>
      </c>
      <c r="F49" s="96">
        <v>3723.47884</v>
      </c>
      <c r="G49" s="41">
        <f t="shared" si="9"/>
        <v>-11278.85902</v>
      </c>
      <c r="H49" s="97">
        <f t="shared" si="10"/>
        <v>30.6257902571042</v>
      </c>
      <c r="I49" s="41">
        <f t="shared" si="11"/>
        <v>-11278.85902</v>
      </c>
      <c r="J49" s="97">
        <f t="shared" si="12"/>
        <v>30.6257902571042</v>
      </c>
      <c r="K49" s="41">
        <f t="shared" si="13"/>
        <v>1561.48198</v>
      </c>
      <c r="L49" s="97">
        <f t="shared" si="14"/>
        <v>145.688641845193</v>
      </c>
      <c r="M49" s="41">
        <f t="shared" si="15"/>
        <v>1255.66214</v>
      </c>
      <c r="N49" s="97">
        <f t="shared" si="16"/>
        <v>133.72282196184</v>
      </c>
    </row>
    <row r="50" ht="15.6" spans="1:14">
      <c r="A50" s="98" t="s">
        <v>60</v>
      </c>
      <c r="B50" s="96">
        <v>41447.6</v>
      </c>
      <c r="C50" s="96">
        <v>41447.6</v>
      </c>
      <c r="D50" s="96">
        <v>7525.25</v>
      </c>
      <c r="E50" s="96">
        <v>7841.70771</v>
      </c>
      <c r="F50" s="96">
        <v>7345.14423</v>
      </c>
      <c r="G50" s="41">
        <f t="shared" si="9"/>
        <v>-33605.89229</v>
      </c>
      <c r="H50" s="97">
        <f t="shared" si="10"/>
        <v>18.9195700354182</v>
      </c>
      <c r="I50" s="41">
        <f t="shared" si="11"/>
        <v>-33605.89229</v>
      </c>
      <c r="J50" s="97">
        <f t="shared" si="12"/>
        <v>18.9195700354182</v>
      </c>
      <c r="K50" s="41">
        <f t="shared" si="13"/>
        <v>316.457710000002</v>
      </c>
      <c r="L50" s="97">
        <f t="shared" si="14"/>
        <v>104.205278362845</v>
      </c>
      <c r="M50" s="41">
        <f t="shared" si="15"/>
        <v>496.563480000001</v>
      </c>
      <c r="N50" s="97">
        <f t="shared" si="16"/>
        <v>106.760431986779</v>
      </c>
    </row>
    <row r="51" ht="15.6" spans="1:14">
      <c r="A51" s="98" t="s">
        <v>61</v>
      </c>
      <c r="B51" s="96">
        <v>22842.1</v>
      </c>
      <c r="C51" s="96">
        <v>22842.1</v>
      </c>
      <c r="D51" s="96">
        <v>5123.687</v>
      </c>
      <c r="E51" s="96">
        <v>5590.46296</v>
      </c>
      <c r="F51" s="96">
        <v>4902.28344</v>
      </c>
      <c r="G51" s="41">
        <f t="shared" si="9"/>
        <v>-17251.63704</v>
      </c>
      <c r="H51" s="97">
        <f t="shared" si="10"/>
        <v>24.4743826530836</v>
      </c>
      <c r="I51" s="41">
        <f t="shared" si="11"/>
        <v>-17251.63704</v>
      </c>
      <c r="J51" s="97">
        <f t="shared" si="12"/>
        <v>24.4743826530836</v>
      </c>
      <c r="K51" s="41">
        <f t="shared" si="13"/>
        <v>466.77596</v>
      </c>
      <c r="L51" s="97">
        <f t="shared" si="14"/>
        <v>109.11015758769</v>
      </c>
      <c r="M51" s="41">
        <f t="shared" si="15"/>
        <v>688.179519999999</v>
      </c>
      <c r="N51" s="97">
        <f t="shared" si="16"/>
        <v>114.0379382062</v>
      </c>
    </row>
    <row r="52" ht="15.6" spans="1:14">
      <c r="A52" s="98" t="s">
        <v>62</v>
      </c>
      <c r="B52" s="96">
        <v>92100.9</v>
      </c>
      <c r="C52" s="96">
        <v>92100.9</v>
      </c>
      <c r="D52" s="96">
        <v>21048.2</v>
      </c>
      <c r="E52" s="96">
        <v>25498.41508</v>
      </c>
      <c r="F52" s="96">
        <v>22735.93456</v>
      </c>
      <c r="G52" s="41">
        <f t="shared" si="9"/>
        <v>-66602.48492</v>
      </c>
      <c r="H52" s="97">
        <f t="shared" si="10"/>
        <v>27.6853050078772</v>
      </c>
      <c r="I52" s="41">
        <f t="shared" si="11"/>
        <v>-66602.48492</v>
      </c>
      <c r="J52" s="97">
        <f t="shared" si="12"/>
        <v>27.6853050078772</v>
      </c>
      <c r="K52" s="41">
        <f t="shared" si="13"/>
        <v>4450.21508</v>
      </c>
      <c r="L52" s="97">
        <f t="shared" si="14"/>
        <v>121.142972225653</v>
      </c>
      <c r="M52" s="41">
        <f t="shared" si="15"/>
        <v>2762.48052</v>
      </c>
      <c r="N52" s="97">
        <f t="shared" si="16"/>
        <v>112.150283564152</v>
      </c>
    </row>
    <row r="53" ht="15.6" spans="1:14">
      <c r="A53" s="98" t="s">
        <v>63</v>
      </c>
      <c r="B53" s="96">
        <v>32722</v>
      </c>
      <c r="C53" s="96">
        <v>32722</v>
      </c>
      <c r="D53" s="96">
        <v>7565</v>
      </c>
      <c r="E53" s="96">
        <v>7612.2425</v>
      </c>
      <c r="F53" s="96">
        <v>7297.20625</v>
      </c>
      <c r="G53" s="41">
        <f t="shared" si="9"/>
        <v>-25109.7575</v>
      </c>
      <c r="H53" s="97">
        <f t="shared" si="10"/>
        <v>23.2633778497647</v>
      </c>
      <c r="I53" s="41">
        <f t="shared" si="11"/>
        <v>-25109.7575</v>
      </c>
      <c r="J53" s="97">
        <f t="shared" si="12"/>
        <v>23.2633778497647</v>
      </c>
      <c r="K53" s="41">
        <f t="shared" si="13"/>
        <v>47.2424999999985</v>
      </c>
      <c r="L53" s="97">
        <f t="shared" si="14"/>
        <v>100.624487772637</v>
      </c>
      <c r="M53" s="41">
        <f t="shared" si="15"/>
        <v>315.036249999998</v>
      </c>
      <c r="N53" s="97">
        <f t="shared" si="16"/>
        <v>104.317217291206</v>
      </c>
    </row>
    <row r="54" ht="15.6" spans="1:14">
      <c r="A54" s="98" t="s">
        <v>64</v>
      </c>
      <c r="B54" s="96">
        <v>29300</v>
      </c>
      <c r="C54" s="96">
        <v>29300</v>
      </c>
      <c r="D54" s="96">
        <v>5996.865</v>
      </c>
      <c r="E54" s="96">
        <v>7563.40633</v>
      </c>
      <c r="F54" s="96">
        <v>6010.81002</v>
      </c>
      <c r="G54" s="41">
        <f t="shared" si="9"/>
        <v>-21736.59367</v>
      </c>
      <c r="H54" s="97">
        <f t="shared" si="10"/>
        <v>25.8136734812287</v>
      </c>
      <c r="I54" s="41">
        <f t="shared" si="11"/>
        <v>-21736.59367</v>
      </c>
      <c r="J54" s="97">
        <f t="shared" si="12"/>
        <v>25.8136734812287</v>
      </c>
      <c r="K54" s="41">
        <f t="shared" si="13"/>
        <v>1566.54133</v>
      </c>
      <c r="L54" s="97">
        <f t="shared" si="14"/>
        <v>126.122671262401</v>
      </c>
      <c r="M54" s="41">
        <f t="shared" si="15"/>
        <v>1552.59631</v>
      </c>
      <c r="N54" s="97">
        <f t="shared" si="16"/>
        <v>125.830067908218</v>
      </c>
    </row>
    <row r="55" ht="15.6" spans="1:14">
      <c r="A55" s="98" t="s">
        <v>65</v>
      </c>
      <c r="B55" s="96">
        <v>39965.5</v>
      </c>
      <c r="C55" s="96">
        <v>39965.5</v>
      </c>
      <c r="D55" s="96">
        <v>7597.5</v>
      </c>
      <c r="E55" s="96">
        <v>8572.06228</v>
      </c>
      <c r="F55" s="96">
        <v>7619.23271</v>
      </c>
      <c r="G55" s="41">
        <f t="shared" si="9"/>
        <v>-31393.43772</v>
      </c>
      <c r="H55" s="97">
        <f t="shared" si="10"/>
        <v>21.4486551650799</v>
      </c>
      <c r="I55" s="41">
        <f t="shared" si="11"/>
        <v>-31393.43772</v>
      </c>
      <c r="J55" s="97">
        <f t="shared" si="12"/>
        <v>21.4486551650799</v>
      </c>
      <c r="K55" s="41">
        <f t="shared" si="13"/>
        <v>974.562280000002</v>
      </c>
      <c r="L55" s="97">
        <f t="shared" si="14"/>
        <v>112.827407436657</v>
      </c>
      <c r="M55" s="41">
        <f t="shared" si="15"/>
        <v>952.829570000003</v>
      </c>
      <c r="N55" s="97">
        <f t="shared" si="16"/>
        <v>112.505584305746</v>
      </c>
    </row>
    <row r="56" ht="15" customHeight="1" spans="1:14">
      <c r="A56" s="98" t="s">
        <v>66</v>
      </c>
      <c r="B56" s="96">
        <v>20830</v>
      </c>
      <c r="C56" s="96">
        <v>20830</v>
      </c>
      <c r="D56" s="96">
        <v>3622</v>
      </c>
      <c r="E56" s="96">
        <v>5083.3808</v>
      </c>
      <c r="F56" s="96">
        <v>6415.18408</v>
      </c>
      <c r="G56" s="41">
        <f t="shared" si="9"/>
        <v>-15746.6192</v>
      </c>
      <c r="H56" s="97">
        <f t="shared" si="10"/>
        <v>24.4041325012002</v>
      </c>
      <c r="I56" s="41">
        <f t="shared" si="11"/>
        <v>-15746.6192</v>
      </c>
      <c r="J56" s="97">
        <f t="shared" si="12"/>
        <v>24.4041325012002</v>
      </c>
      <c r="K56" s="41">
        <f t="shared" si="13"/>
        <v>1461.3808</v>
      </c>
      <c r="L56" s="97">
        <f t="shared" si="14"/>
        <v>140.347344008835</v>
      </c>
      <c r="M56" s="41">
        <f t="shared" si="15"/>
        <v>-1331.80328</v>
      </c>
      <c r="N56" s="97">
        <f t="shared" si="16"/>
        <v>79.239827518714</v>
      </c>
    </row>
    <row r="57" ht="15.6" spans="1:14">
      <c r="A57" s="98" t="s">
        <v>67</v>
      </c>
      <c r="B57" s="96">
        <v>35000</v>
      </c>
      <c r="C57" s="96">
        <v>35000</v>
      </c>
      <c r="D57" s="96">
        <v>6312.295</v>
      </c>
      <c r="E57" s="96">
        <v>8304.4623</v>
      </c>
      <c r="F57" s="96">
        <v>6779.41549</v>
      </c>
      <c r="G57" s="41">
        <f t="shared" si="9"/>
        <v>-26695.5377</v>
      </c>
      <c r="H57" s="97">
        <f t="shared" si="10"/>
        <v>23.7270351428571</v>
      </c>
      <c r="I57" s="41">
        <f t="shared" si="11"/>
        <v>-26695.5377</v>
      </c>
      <c r="J57" s="97">
        <f t="shared" si="12"/>
        <v>23.7270351428571</v>
      </c>
      <c r="K57" s="41">
        <f t="shared" si="13"/>
        <v>1992.1673</v>
      </c>
      <c r="L57" s="97">
        <f t="shared" si="14"/>
        <v>131.560110863006</v>
      </c>
      <c r="M57" s="41">
        <f t="shared" si="15"/>
        <v>1525.04681</v>
      </c>
      <c r="N57" s="97">
        <f t="shared" si="16"/>
        <v>122.495255118226</v>
      </c>
    </row>
    <row r="58" ht="15.6" spans="1:14">
      <c r="A58" s="98" t="s">
        <v>68</v>
      </c>
      <c r="B58" s="96">
        <v>35000</v>
      </c>
      <c r="C58" s="96">
        <v>36440</v>
      </c>
      <c r="D58" s="96">
        <v>9627.73</v>
      </c>
      <c r="E58" s="96">
        <v>9640.65861</v>
      </c>
      <c r="F58" s="96">
        <v>9145.30612</v>
      </c>
      <c r="G58" s="41">
        <f t="shared" si="9"/>
        <v>-25359.34139</v>
      </c>
      <c r="H58" s="97">
        <f t="shared" si="10"/>
        <v>27.5447388857143</v>
      </c>
      <c r="I58" s="41">
        <f t="shared" si="11"/>
        <v>-26799.34139</v>
      </c>
      <c r="J58" s="97">
        <f t="shared" si="12"/>
        <v>26.4562530461032</v>
      </c>
      <c r="K58" s="41">
        <f t="shared" si="13"/>
        <v>12.9286100000008</v>
      </c>
      <c r="L58" s="97">
        <f t="shared" si="14"/>
        <v>100.134285132633</v>
      </c>
      <c r="M58" s="41">
        <f t="shared" si="15"/>
        <v>495.352490000001</v>
      </c>
      <c r="N58" s="97">
        <f t="shared" si="16"/>
        <v>105.416467021445</v>
      </c>
    </row>
    <row r="59" ht="15.6" spans="1:14">
      <c r="A59" s="98" t="s">
        <v>69</v>
      </c>
      <c r="B59" s="96">
        <v>170620.6</v>
      </c>
      <c r="C59" s="96">
        <v>170620.6</v>
      </c>
      <c r="D59" s="96">
        <v>35185.33</v>
      </c>
      <c r="E59" s="96">
        <v>43600.20177</v>
      </c>
      <c r="F59" s="96">
        <v>40387.73342</v>
      </c>
      <c r="G59" s="41">
        <f t="shared" si="9"/>
        <v>-127020.39823</v>
      </c>
      <c r="H59" s="97">
        <f t="shared" si="10"/>
        <v>25.5538907787219</v>
      </c>
      <c r="I59" s="41">
        <f t="shared" si="11"/>
        <v>-127020.39823</v>
      </c>
      <c r="J59" s="97">
        <f t="shared" si="12"/>
        <v>25.5538907787219</v>
      </c>
      <c r="K59" s="41">
        <f t="shared" si="13"/>
        <v>8414.87177000001</v>
      </c>
      <c r="L59" s="97">
        <f t="shared" si="14"/>
        <v>123.9158529137</v>
      </c>
      <c r="M59" s="41">
        <f t="shared" si="15"/>
        <v>3212.46835000002</v>
      </c>
      <c r="N59" s="97">
        <f t="shared" si="16"/>
        <v>107.954069411603</v>
      </c>
    </row>
    <row r="60" ht="15.6" spans="1:14">
      <c r="A60" s="98" t="s">
        <v>70</v>
      </c>
      <c r="B60" s="96">
        <v>25800</v>
      </c>
      <c r="C60" s="96">
        <v>25800</v>
      </c>
      <c r="D60" s="96">
        <v>4900.2</v>
      </c>
      <c r="E60" s="96">
        <v>6684.95252</v>
      </c>
      <c r="F60" s="96">
        <v>5847.31179</v>
      </c>
      <c r="G60" s="41">
        <f t="shared" si="9"/>
        <v>-19115.04748</v>
      </c>
      <c r="H60" s="97">
        <f t="shared" si="10"/>
        <v>25.9106686821705</v>
      </c>
      <c r="I60" s="41">
        <f t="shared" si="11"/>
        <v>-19115.04748</v>
      </c>
      <c r="J60" s="97">
        <f t="shared" si="12"/>
        <v>25.9106686821705</v>
      </c>
      <c r="K60" s="41">
        <f t="shared" si="13"/>
        <v>1784.75252</v>
      </c>
      <c r="L60" s="97">
        <f t="shared" si="14"/>
        <v>136.422034202686</v>
      </c>
      <c r="M60" s="41">
        <f t="shared" si="15"/>
        <v>837.640729999998</v>
      </c>
      <c r="N60" s="97">
        <f t="shared" si="16"/>
        <v>114.325227729989</v>
      </c>
    </row>
    <row r="61" ht="15.6" spans="1:14">
      <c r="A61" s="98" t="s">
        <v>71</v>
      </c>
      <c r="B61" s="96">
        <v>17427.3</v>
      </c>
      <c r="C61" s="96">
        <v>17482.3</v>
      </c>
      <c r="D61" s="96">
        <v>4085.4</v>
      </c>
      <c r="E61" s="96">
        <v>4374.90709</v>
      </c>
      <c r="F61" s="96">
        <v>3656.08055</v>
      </c>
      <c r="G61" s="41">
        <f t="shared" si="9"/>
        <v>-13052.39291</v>
      </c>
      <c r="H61" s="97">
        <f t="shared" si="10"/>
        <v>25.1037572658989</v>
      </c>
      <c r="I61" s="41">
        <f t="shared" si="11"/>
        <v>-13107.39291</v>
      </c>
      <c r="J61" s="97">
        <f t="shared" si="12"/>
        <v>25.0247798630615</v>
      </c>
      <c r="K61" s="41">
        <f t="shared" si="13"/>
        <v>289.507090000001</v>
      </c>
      <c r="L61" s="97">
        <f t="shared" si="14"/>
        <v>107.086382973515</v>
      </c>
      <c r="M61" s="41">
        <f t="shared" si="15"/>
        <v>718.82654</v>
      </c>
      <c r="N61" s="97">
        <f t="shared" si="16"/>
        <v>119.661124260514</v>
      </c>
    </row>
    <row r="62" ht="15.6" spans="1:14">
      <c r="A62" s="98" t="s">
        <v>72</v>
      </c>
      <c r="B62" s="96">
        <v>48879.5</v>
      </c>
      <c r="C62" s="96">
        <v>50662.899</v>
      </c>
      <c r="D62" s="96">
        <v>12463.451</v>
      </c>
      <c r="E62" s="96">
        <v>12687.70308</v>
      </c>
      <c r="F62" s="96">
        <v>10915.36749</v>
      </c>
      <c r="G62" s="41">
        <f t="shared" si="9"/>
        <v>-36191.79692</v>
      </c>
      <c r="H62" s="97">
        <f t="shared" si="10"/>
        <v>25.9571048803691</v>
      </c>
      <c r="I62" s="41">
        <f t="shared" si="11"/>
        <v>-37975.19592</v>
      </c>
      <c r="J62" s="97">
        <f t="shared" si="12"/>
        <v>25.0433815088236</v>
      </c>
      <c r="K62" s="41">
        <f t="shared" si="13"/>
        <v>224.25208</v>
      </c>
      <c r="L62" s="97">
        <f t="shared" si="14"/>
        <v>101.799277583713</v>
      </c>
      <c r="M62" s="41">
        <f t="shared" si="15"/>
        <v>1772.33559</v>
      </c>
      <c r="N62" s="97">
        <f t="shared" si="16"/>
        <v>116.237067525429</v>
      </c>
    </row>
    <row r="63" ht="15.6" spans="1:14">
      <c r="A63" s="98" t="s">
        <v>73</v>
      </c>
      <c r="B63" s="96">
        <v>28000</v>
      </c>
      <c r="C63" s="96">
        <v>28000</v>
      </c>
      <c r="D63" s="96">
        <v>5910.72</v>
      </c>
      <c r="E63" s="96">
        <v>6658.33012</v>
      </c>
      <c r="F63" s="96">
        <v>5548.17532</v>
      </c>
      <c r="G63" s="41">
        <f t="shared" si="9"/>
        <v>-21341.66988</v>
      </c>
      <c r="H63" s="97">
        <f t="shared" si="10"/>
        <v>23.7797504285714</v>
      </c>
      <c r="I63" s="41">
        <f t="shared" si="11"/>
        <v>-21341.66988</v>
      </c>
      <c r="J63" s="97">
        <f t="shared" si="12"/>
        <v>23.7797504285714</v>
      </c>
      <c r="K63" s="41">
        <f t="shared" si="13"/>
        <v>747.61012</v>
      </c>
      <c r="L63" s="97">
        <f t="shared" si="14"/>
        <v>112.648376509122</v>
      </c>
      <c r="M63" s="41">
        <f t="shared" si="15"/>
        <v>1110.1548</v>
      </c>
      <c r="N63" s="97">
        <f t="shared" si="16"/>
        <v>120.00936769244</v>
      </c>
    </row>
    <row r="64" ht="15.6" spans="1:14">
      <c r="A64" s="98" t="s">
        <v>74</v>
      </c>
      <c r="B64" s="96">
        <v>40000</v>
      </c>
      <c r="C64" s="96">
        <v>40100</v>
      </c>
      <c r="D64" s="96">
        <v>8636</v>
      </c>
      <c r="E64" s="96">
        <v>9645.3088</v>
      </c>
      <c r="F64" s="96">
        <v>9293.84368</v>
      </c>
      <c r="G64" s="41">
        <f t="shared" si="9"/>
        <v>-30354.6912</v>
      </c>
      <c r="H64" s="97">
        <f t="shared" si="10"/>
        <v>24.113272</v>
      </c>
      <c r="I64" s="41">
        <f t="shared" si="11"/>
        <v>-30454.6912</v>
      </c>
      <c r="J64" s="97">
        <f t="shared" si="12"/>
        <v>24.0531391521197</v>
      </c>
      <c r="K64" s="41">
        <f t="shared" si="13"/>
        <v>1009.3088</v>
      </c>
      <c r="L64" s="97">
        <f t="shared" si="14"/>
        <v>111.687225567392</v>
      </c>
      <c r="M64" s="41">
        <f t="shared" si="15"/>
        <v>351.465119999995</v>
      </c>
      <c r="N64" s="97">
        <f t="shared" si="16"/>
        <v>103.781698209066</v>
      </c>
    </row>
    <row r="65" ht="15.6" spans="1:14">
      <c r="A65" s="98" t="s">
        <v>75</v>
      </c>
      <c r="B65" s="96">
        <v>4399100</v>
      </c>
      <c r="C65" s="96">
        <v>4399100</v>
      </c>
      <c r="D65" s="96">
        <v>1007755.5</v>
      </c>
      <c r="E65" s="96">
        <v>1049801.82261</v>
      </c>
      <c r="F65" s="96">
        <v>855492.62581</v>
      </c>
      <c r="G65" s="41">
        <f t="shared" si="9"/>
        <v>-3349298.17739</v>
      </c>
      <c r="H65" s="97">
        <f t="shared" si="10"/>
        <v>23.8640136075561</v>
      </c>
      <c r="I65" s="41">
        <f t="shared" si="11"/>
        <v>-3349298.17739</v>
      </c>
      <c r="J65" s="97">
        <f t="shared" si="12"/>
        <v>23.8640136075561</v>
      </c>
      <c r="K65" s="41">
        <f t="shared" si="13"/>
        <v>42046.3226099999</v>
      </c>
      <c r="L65" s="97">
        <f t="shared" si="14"/>
        <v>104.172274188531</v>
      </c>
      <c r="M65" s="41">
        <f t="shared" si="15"/>
        <v>194309.1968</v>
      </c>
      <c r="N65" s="97">
        <f t="shared" si="16"/>
        <v>122.71313520862</v>
      </c>
    </row>
    <row r="66" ht="15.6" spans="1:14">
      <c r="A66" s="103" t="s">
        <v>76</v>
      </c>
      <c r="B66" s="104">
        <f t="shared" ref="B66:F66" si="17">SUM(B14:B65)</f>
        <v>7558441.9</v>
      </c>
      <c r="C66" s="104">
        <f t="shared" si="17"/>
        <v>7570943.931</v>
      </c>
      <c r="D66" s="104">
        <f t="shared" si="17"/>
        <v>1714145.782</v>
      </c>
      <c r="E66" s="104">
        <f t="shared" si="17"/>
        <v>1861871.72688</v>
      </c>
      <c r="F66" s="104">
        <f t="shared" si="17"/>
        <v>1542361.78138</v>
      </c>
      <c r="G66" s="45">
        <f t="shared" si="9"/>
        <v>-5696570.17312</v>
      </c>
      <c r="H66" s="100">
        <f t="shared" si="10"/>
        <v>24.6330097064052</v>
      </c>
      <c r="I66" s="45">
        <f t="shared" si="11"/>
        <v>-5709072.20412</v>
      </c>
      <c r="J66" s="100">
        <f t="shared" si="12"/>
        <v>24.5923327903193</v>
      </c>
      <c r="K66" s="45">
        <f t="shared" si="13"/>
        <v>147725.94488</v>
      </c>
      <c r="L66" s="100">
        <f t="shared" si="14"/>
        <v>108.618050251691</v>
      </c>
      <c r="M66" s="45">
        <f t="shared" si="15"/>
        <v>319509.9455</v>
      </c>
      <c r="N66" s="100">
        <f t="shared" si="16"/>
        <v>120.71562906688</v>
      </c>
    </row>
    <row r="67" ht="15.6" spans="1:14">
      <c r="A67" s="76" t="s">
        <v>77</v>
      </c>
      <c r="B67" s="105">
        <f t="shared" ref="B67:F67" si="18">B9+B13+B66</f>
        <v>8570548.9</v>
      </c>
      <c r="C67" s="105">
        <f t="shared" si="18"/>
        <v>8616343.831</v>
      </c>
      <c r="D67" s="105">
        <f t="shared" si="18"/>
        <v>1962569.771</v>
      </c>
      <c r="E67" s="105">
        <f t="shared" si="18"/>
        <v>2129483.87829</v>
      </c>
      <c r="F67" s="105">
        <f t="shared" si="18"/>
        <v>1759880.97463</v>
      </c>
      <c r="G67" s="37">
        <f t="shared" si="9"/>
        <v>-6441065.02171</v>
      </c>
      <c r="H67" s="106">
        <f t="shared" si="10"/>
        <v>24.846528537863</v>
      </c>
      <c r="I67" s="37">
        <f t="shared" si="11"/>
        <v>-6486859.95271</v>
      </c>
      <c r="J67" s="106">
        <f t="shared" si="12"/>
        <v>24.7144719391131</v>
      </c>
      <c r="K67" s="37">
        <f t="shared" si="13"/>
        <v>166914.10729</v>
      </c>
      <c r="L67" s="106">
        <f t="shared" si="14"/>
        <v>108.504875075343</v>
      </c>
      <c r="M67" s="37">
        <f t="shared" si="15"/>
        <v>369602.903660001</v>
      </c>
      <c r="N67" s="106">
        <f t="shared" si="16"/>
        <v>121.001585276965</v>
      </c>
    </row>
    <row r="68" spans="2:6">
      <c r="B68" s="107"/>
      <c r="C68" s="107"/>
      <c r="D68" s="107"/>
      <c r="E68" s="107"/>
      <c r="F68" s="107"/>
    </row>
    <row r="69" spans="2:5">
      <c r="B69" s="107"/>
      <c r="E69" s="107"/>
    </row>
    <row r="70" ht="15.6" spans="1:5">
      <c r="A70" s="108"/>
      <c r="D70" s="107"/>
      <c r="E70" s="107"/>
    </row>
    <row r="71" ht="15.6" spans="1:1">
      <c r="A71" s="108"/>
    </row>
    <row r="72" ht="15.6" spans="1:5">
      <c r="A72" s="108"/>
      <c r="E72" s="109"/>
    </row>
    <row r="73" ht="15.6" spans="1:1">
      <c r="A73" s="108"/>
    </row>
    <row r="74" ht="15.6" spans="1:1">
      <c r="A74" s="108"/>
    </row>
    <row r="75" ht="15.6" spans="1:5">
      <c r="A75" s="108"/>
      <c r="E75" s="109"/>
    </row>
    <row r="76" ht="15.6" spans="1:1">
      <c r="A76" s="108"/>
    </row>
    <row r="77" ht="15.6" spans="1:1">
      <c r="A77" s="108"/>
    </row>
    <row r="78" ht="15.6" spans="1:1">
      <c r="A78" s="108"/>
    </row>
    <row r="79" ht="15.6" spans="1:1">
      <c r="A79" s="108"/>
    </row>
    <row r="80" ht="15.6" spans="1:1">
      <c r="A80" s="108"/>
    </row>
    <row r="81" ht="15.6" spans="1:1">
      <c r="A81" s="108"/>
    </row>
    <row r="82" ht="15.6" spans="1:1">
      <c r="A82" s="108"/>
    </row>
    <row r="83" ht="15.6" spans="1:1">
      <c r="A83" s="108"/>
    </row>
    <row r="84" ht="15.6" spans="1:1">
      <c r="A84" s="108"/>
    </row>
    <row r="85" ht="15.6" spans="1:1">
      <c r="A85" s="108"/>
    </row>
    <row r="86" ht="15.6" spans="1:1">
      <c r="A86" s="108"/>
    </row>
    <row r="87" ht="15.6" spans="1:1">
      <c r="A87" s="108"/>
    </row>
    <row r="88" ht="15.6" spans="1:1">
      <c r="A88" s="108"/>
    </row>
    <row r="89" ht="15.6" spans="1:1">
      <c r="A89" s="108"/>
    </row>
    <row r="90" ht="15.6" spans="1:1">
      <c r="A90" s="108"/>
    </row>
    <row r="91" ht="15.6" spans="1:1">
      <c r="A91" s="108"/>
    </row>
    <row r="92" ht="15.6" spans="1:1">
      <c r="A92" s="108"/>
    </row>
    <row r="93" ht="15.6" spans="1:1">
      <c r="A93" s="108"/>
    </row>
    <row r="94" ht="15.6" spans="1:1">
      <c r="A94" s="108"/>
    </row>
    <row r="95" ht="15.6" spans="1:1">
      <c r="A95" s="108"/>
    </row>
    <row r="96" ht="15.6" spans="1:1">
      <c r="A96" s="108"/>
    </row>
    <row r="97" ht="15.6" spans="1:1">
      <c r="A97" s="108"/>
    </row>
    <row r="98" ht="15.6" spans="1:1">
      <c r="A98" s="108"/>
    </row>
    <row r="99" ht="15.6" spans="1:1">
      <c r="A99" s="108"/>
    </row>
    <row r="100" ht="15.6" spans="1:1">
      <c r="A100" s="108"/>
    </row>
    <row r="101" ht="15.6" spans="1:1">
      <c r="A101" s="108"/>
    </row>
    <row r="102" ht="15.6" spans="1:1">
      <c r="A102" s="108"/>
    </row>
    <row r="103" ht="15.6" spans="1:1">
      <c r="A103" s="108"/>
    </row>
    <row r="104" ht="15.6" spans="1:1">
      <c r="A104" s="108"/>
    </row>
    <row r="105" ht="15.6" spans="1:1">
      <c r="A105" s="108"/>
    </row>
    <row r="106" ht="15.6" spans="1:1">
      <c r="A106" s="108"/>
    </row>
    <row r="107" ht="15.6" spans="1:1">
      <c r="A107" s="108"/>
    </row>
    <row r="108" ht="15.6" spans="1:1">
      <c r="A108" s="108"/>
    </row>
    <row r="109" ht="15.6" spans="1:1">
      <c r="A109" s="108"/>
    </row>
    <row r="110" ht="15.6" spans="1:1">
      <c r="A110" s="108"/>
    </row>
    <row r="111" ht="15.6" spans="1:1">
      <c r="A111" s="108"/>
    </row>
    <row r="112" ht="15.6" spans="1:1">
      <c r="A112" s="108"/>
    </row>
    <row r="113" ht="15.6" spans="1:1">
      <c r="A113" s="108"/>
    </row>
    <row r="114" ht="15.6" spans="1:1">
      <c r="A114" s="108"/>
    </row>
    <row r="115" ht="15.6" spans="1:1">
      <c r="A115" s="108"/>
    </row>
    <row r="116" ht="15.6" spans="1:3">
      <c r="A116" s="108"/>
      <c r="C116" s="107"/>
    </row>
    <row r="117" ht="15.6" spans="1:1">
      <c r="A117" s="108"/>
    </row>
    <row r="118" ht="15.6" spans="1:1">
      <c r="A118" s="108"/>
    </row>
    <row r="119" ht="15.6" spans="1:1">
      <c r="A119" s="108"/>
    </row>
  </sheetData>
  <sortState ref="A71:C122">
    <sortCondition ref="C71:C122"/>
  </sortState>
  <mergeCells count="16">
    <mergeCell ref="A1:N1"/>
    <mergeCell ref="A2:N2"/>
    <mergeCell ref="A3:N3"/>
    <mergeCell ref="A4:N4"/>
    <mergeCell ref="E6:F6"/>
    <mergeCell ref="G6:N6"/>
    <mergeCell ref="G7:H7"/>
    <mergeCell ref="I7:J7"/>
    <mergeCell ref="K7:L7"/>
    <mergeCell ref="M7:N7"/>
    <mergeCell ref="A6:A8"/>
    <mergeCell ref="B6:B8"/>
    <mergeCell ref="C6:C8"/>
    <mergeCell ref="D6:D8"/>
    <mergeCell ref="E7:E8"/>
    <mergeCell ref="F7:F8"/>
  </mergeCells>
  <printOptions horizontalCentered="1"/>
  <pageMargins left="0.15748031496063" right="0.15748031496063" top="0.196850393700787" bottom="0.15748031496063" header="0.15748031496063" footer="0.196850393700787"/>
  <pageSetup paperSize="9" scale="48"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93"/>
  <sheetViews>
    <sheetView tabSelected="1" view="pageBreakPreview" zoomScale="75" zoomScaleNormal="75" workbookViewId="0">
      <selection activeCell="A1" sqref="A1:O1"/>
    </sheetView>
  </sheetViews>
  <sheetFormatPr defaultColWidth="9" defaultRowHeight="13.2"/>
  <cols>
    <col min="1" max="1" width="58.4537037037037" style="5" customWidth="1"/>
    <col min="2" max="2" width="12.4537037037037" style="6" customWidth="1"/>
    <col min="3" max="3" width="14.7222222222222" style="6" customWidth="1"/>
    <col min="4" max="4" width="15.1759259259259" style="7" customWidth="1"/>
    <col min="5" max="5" width="16.1759259259259" style="7" customWidth="1"/>
    <col min="6" max="6" width="17" style="7" customWidth="1"/>
    <col min="7" max="7" width="16.4537037037037" style="6" customWidth="1"/>
    <col min="8" max="8" width="15.8148148148148" style="8" customWidth="1"/>
    <col min="9" max="9" width="8.81481481481481" style="8" customWidth="1"/>
    <col min="10" max="10" width="15.2685185185185" style="8" customWidth="1"/>
    <col min="11" max="11" width="8.4537037037037" style="8" customWidth="1"/>
    <col min="12" max="12" width="12.4537037037037" style="8" customWidth="1"/>
    <col min="13" max="13" width="10.0925925925926" style="8" customWidth="1"/>
    <col min="14" max="14" width="12.7222222222222" style="6" customWidth="1"/>
    <col min="15" max="15" width="9.5462962962963" style="6" customWidth="1"/>
    <col min="16" max="16384" width="9" style="6"/>
  </cols>
  <sheetData>
    <row r="1" ht="17.4" spans="1:15">
      <c r="A1" s="9" t="s">
        <v>0</v>
      </c>
      <c r="B1" s="9"/>
      <c r="C1" s="9"/>
      <c r="D1" s="9"/>
      <c r="E1" s="9"/>
      <c r="F1" s="9"/>
      <c r="G1" s="9"/>
      <c r="H1" s="9"/>
      <c r="I1" s="9"/>
      <c r="J1" s="9"/>
      <c r="K1" s="9"/>
      <c r="L1" s="9"/>
      <c r="M1" s="9"/>
      <c r="N1" s="9"/>
      <c r="O1" s="9"/>
    </row>
    <row r="2" ht="17.4" spans="1:15">
      <c r="A2" s="9" t="s">
        <v>1</v>
      </c>
      <c r="B2" s="9"/>
      <c r="C2" s="9"/>
      <c r="D2" s="9"/>
      <c r="E2" s="9"/>
      <c r="F2" s="9"/>
      <c r="G2" s="9"/>
      <c r="H2" s="9"/>
      <c r="I2" s="9"/>
      <c r="J2" s="9"/>
      <c r="K2" s="9"/>
      <c r="L2" s="9"/>
      <c r="M2" s="9"/>
      <c r="N2" s="9"/>
      <c r="O2" s="9"/>
    </row>
    <row r="3" ht="17.4" spans="1:15">
      <c r="A3" s="10" t="s">
        <v>2</v>
      </c>
      <c r="B3" s="10"/>
      <c r="C3" s="10"/>
      <c r="D3" s="10"/>
      <c r="E3" s="10"/>
      <c r="F3" s="10"/>
      <c r="G3" s="10"/>
      <c r="H3" s="10"/>
      <c r="I3" s="10"/>
      <c r="J3" s="10"/>
      <c r="K3" s="10"/>
      <c r="L3" s="10"/>
      <c r="M3" s="10"/>
      <c r="N3" s="10"/>
      <c r="O3" s="10"/>
    </row>
    <row r="4" ht="24" customHeight="1" spans="1:15">
      <c r="A4" s="11" t="s">
        <v>3</v>
      </c>
      <c r="B4" s="11"/>
      <c r="C4" s="11"/>
      <c r="D4" s="11"/>
      <c r="E4" s="11"/>
      <c r="F4" s="11"/>
      <c r="G4" s="11"/>
      <c r="H4" s="11"/>
      <c r="I4" s="11"/>
      <c r="J4" s="11"/>
      <c r="K4" s="11"/>
      <c r="L4" s="11"/>
      <c r="M4" s="11"/>
      <c r="N4" s="11"/>
      <c r="O4" s="11"/>
    </row>
    <row r="5" ht="17.4" spans="1:15">
      <c r="A5" s="12"/>
      <c r="B5" s="13"/>
      <c r="C5" s="14"/>
      <c r="D5" s="14"/>
      <c r="E5" s="14"/>
      <c r="F5" s="15"/>
      <c r="G5" s="16"/>
      <c r="N5" s="65"/>
      <c r="O5" s="66" t="s">
        <v>4</v>
      </c>
    </row>
    <row r="6" ht="56.5" customHeight="1" spans="1:15">
      <c r="A6" s="17" t="s">
        <v>78</v>
      </c>
      <c r="B6" s="17" t="s">
        <v>79</v>
      </c>
      <c r="C6" s="18" t="s">
        <v>80</v>
      </c>
      <c r="D6" s="19" t="s">
        <v>81</v>
      </c>
      <c r="E6" s="19" t="s">
        <v>8</v>
      </c>
      <c r="F6" s="20" t="s">
        <v>9</v>
      </c>
      <c r="G6" s="21"/>
      <c r="H6" s="20" t="s">
        <v>10</v>
      </c>
      <c r="I6" s="21"/>
      <c r="J6" s="21"/>
      <c r="K6" s="21"/>
      <c r="L6" s="21"/>
      <c r="M6" s="21"/>
      <c r="N6" s="21"/>
      <c r="O6" s="67"/>
    </row>
    <row r="7" ht="72.65" customHeight="1" spans="1:15">
      <c r="A7" s="22"/>
      <c r="B7" s="22"/>
      <c r="C7" s="23"/>
      <c r="D7" s="24"/>
      <c r="E7" s="24"/>
      <c r="F7" s="25" t="s">
        <v>11</v>
      </c>
      <c r="G7" s="25" t="s">
        <v>12</v>
      </c>
      <c r="H7" s="26" t="s">
        <v>13</v>
      </c>
      <c r="I7" s="68"/>
      <c r="J7" s="69" t="s">
        <v>14</v>
      </c>
      <c r="K7" s="70"/>
      <c r="L7" s="69" t="s">
        <v>15</v>
      </c>
      <c r="M7" s="70"/>
      <c r="N7" s="69" t="s">
        <v>16</v>
      </c>
      <c r="O7" s="71"/>
    </row>
    <row r="8" ht="15.6" spans="1:15">
      <c r="A8" s="27"/>
      <c r="B8" s="27"/>
      <c r="C8" s="28"/>
      <c r="D8" s="29"/>
      <c r="E8" s="29"/>
      <c r="F8" s="30"/>
      <c r="G8" s="30"/>
      <c r="H8" s="110" t="s">
        <v>17</v>
      </c>
      <c r="I8" s="31" t="s">
        <v>18</v>
      </c>
      <c r="J8" s="110" t="s">
        <v>17</v>
      </c>
      <c r="K8" s="31" t="s">
        <v>18</v>
      </c>
      <c r="L8" s="110" t="s">
        <v>17</v>
      </c>
      <c r="M8" s="31" t="s">
        <v>18</v>
      </c>
      <c r="N8" s="110" t="s">
        <v>17</v>
      </c>
      <c r="O8" s="31" t="s">
        <v>18</v>
      </c>
    </row>
    <row r="9" ht="17.4" spans="1:15">
      <c r="A9" s="32" t="s">
        <v>82</v>
      </c>
      <c r="B9" s="33"/>
      <c r="C9" s="33"/>
      <c r="D9" s="33"/>
      <c r="E9" s="33"/>
      <c r="F9" s="33"/>
      <c r="G9" s="33"/>
      <c r="H9" s="33"/>
      <c r="I9" s="33"/>
      <c r="J9" s="33"/>
      <c r="K9" s="33"/>
      <c r="L9" s="33"/>
      <c r="M9" s="33"/>
      <c r="N9" s="33"/>
      <c r="O9" s="72"/>
    </row>
    <row r="10" ht="15.6" spans="1:15">
      <c r="A10" s="34" t="s">
        <v>83</v>
      </c>
      <c r="B10" s="35">
        <v>10000000</v>
      </c>
      <c r="C10" s="36">
        <f t="shared" ref="C10:G10" si="0">C11+C14+C15+C17+C18+C19+C20+C21+C22+C23+C24+C25+C27+C28+C31+C32+C33+C34+C43+C44</f>
        <v>8331926.162</v>
      </c>
      <c r="D10" s="36">
        <f t="shared" si="0"/>
        <v>8374198.375</v>
      </c>
      <c r="E10" s="36">
        <f t="shared" si="0"/>
        <v>1905227.14</v>
      </c>
      <c r="F10" s="36">
        <f t="shared" si="0"/>
        <v>2051935.27752</v>
      </c>
      <c r="G10" s="36">
        <f t="shared" si="0"/>
        <v>1681435.72334</v>
      </c>
      <c r="H10" s="37">
        <f t="shared" ref="H10:H73" si="1">F10-C10</f>
        <v>-6279990.88448</v>
      </c>
      <c r="I10" s="37">
        <f t="shared" ref="I10:I73" si="2">IF(C10=0,0,F10/C10*100)</f>
        <v>24.627381923743</v>
      </c>
      <c r="J10" s="37">
        <f t="shared" ref="J10:J73" si="3">F10-D10</f>
        <v>-6322263.09748</v>
      </c>
      <c r="K10" s="37">
        <f t="shared" ref="K10:K73" si="4">IF(D10=0,0,F10/D10*100)</f>
        <v>24.5030650771991</v>
      </c>
      <c r="L10" s="37">
        <f t="shared" ref="L10:L73" si="5">F10-E10</f>
        <v>146708.13752</v>
      </c>
      <c r="M10" s="37">
        <f t="shared" ref="M10:M73" si="6">IF(E10=0,0,F10/E10*100)</f>
        <v>107.700296433946</v>
      </c>
      <c r="N10" s="37">
        <f t="shared" ref="N10:N41" si="7">F10-G10</f>
        <v>370499.55418</v>
      </c>
      <c r="O10" s="37">
        <f t="shared" ref="O10:O41" si="8">IF(G10=0,0,F10/G10*100)</f>
        <v>122.034714086129</v>
      </c>
    </row>
    <row r="11" ht="15.6" spans="1:15">
      <c r="A11" s="38" t="s">
        <v>84</v>
      </c>
      <c r="B11" s="39">
        <v>11010000</v>
      </c>
      <c r="C11" s="40">
        <v>5094834.685</v>
      </c>
      <c r="D11" s="40">
        <v>5123359.224</v>
      </c>
      <c r="E11" s="40">
        <v>1127958.089</v>
      </c>
      <c r="F11" s="40">
        <v>1180364.90531</v>
      </c>
      <c r="G11" s="40">
        <v>953557.70346</v>
      </c>
      <c r="H11" s="41">
        <f t="shared" si="1"/>
        <v>-3914469.77969</v>
      </c>
      <c r="I11" s="41">
        <f t="shared" si="2"/>
        <v>23.1678744903182</v>
      </c>
      <c r="J11" s="41">
        <f t="shared" si="3"/>
        <v>-3942994.31869</v>
      </c>
      <c r="K11" s="41">
        <f t="shared" si="4"/>
        <v>23.0388862795462</v>
      </c>
      <c r="L11" s="41">
        <f t="shared" si="5"/>
        <v>52406.8163099999</v>
      </c>
      <c r="M11" s="41">
        <f t="shared" si="6"/>
        <v>104.646166982717</v>
      </c>
      <c r="N11" s="41">
        <f t="shared" si="7"/>
        <v>226807.20185</v>
      </c>
      <c r="O11" s="41">
        <f t="shared" si="8"/>
        <v>123.785367264826</v>
      </c>
    </row>
    <row r="12" s="1" customFormat="1" ht="27.6" spans="1:15">
      <c r="A12" s="42" t="s">
        <v>85</v>
      </c>
      <c r="B12" s="43">
        <v>11011300</v>
      </c>
      <c r="C12" s="44">
        <v>63400.225</v>
      </c>
      <c r="D12" s="44">
        <v>64305.825</v>
      </c>
      <c r="E12" s="44">
        <v>9236.632</v>
      </c>
      <c r="F12" s="44">
        <v>12820.34491</v>
      </c>
      <c r="G12" s="44">
        <v>7418.25498</v>
      </c>
      <c r="H12" s="45">
        <f t="shared" si="1"/>
        <v>-50579.88009</v>
      </c>
      <c r="I12" s="45">
        <f t="shared" si="2"/>
        <v>20.2212924480946</v>
      </c>
      <c r="J12" s="45">
        <f t="shared" si="3"/>
        <v>-51485.48009</v>
      </c>
      <c r="K12" s="45">
        <f t="shared" si="4"/>
        <v>19.9365219402752</v>
      </c>
      <c r="L12" s="45">
        <f t="shared" si="5"/>
        <v>3583.71291</v>
      </c>
      <c r="M12" s="45">
        <f t="shared" si="6"/>
        <v>138.798914041395</v>
      </c>
      <c r="N12" s="45">
        <f t="shared" si="7"/>
        <v>5402.08993</v>
      </c>
      <c r="O12" s="41">
        <f t="shared" si="8"/>
        <v>172.82157252028</v>
      </c>
    </row>
    <row r="13" s="1" customFormat="1" ht="15.6" spans="1:15">
      <c r="A13" s="46" t="s">
        <v>86</v>
      </c>
      <c r="B13" s="47">
        <v>11020000</v>
      </c>
      <c r="C13" s="48">
        <f t="shared" ref="C13:G13" si="9">C14+C15</f>
        <v>87735.16</v>
      </c>
      <c r="D13" s="48">
        <f t="shared" si="9"/>
        <v>94135.64</v>
      </c>
      <c r="E13" s="48">
        <f t="shared" si="9"/>
        <v>30452.429</v>
      </c>
      <c r="F13" s="48">
        <f t="shared" si="9"/>
        <v>37010.10191</v>
      </c>
      <c r="G13" s="48">
        <f t="shared" si="9"/>
        <v>32461.41438</v>
      </c>
      <c r="H13" s="49">
        <f t="shared" si="1"/>
        <v>-50725.05809</v>
      </c>
      <c r="I13" s="49">
        <f t="shared" si="2"/>
        <v>42.1838883179788</v>
      </c>
      <c r="J13" s="49">
        <f t="shared" si="3"/>
        <v>-57125.53809</v>
      </c>
      <c r="K13" s="49">
        <f t="shared" si="4"/>
        <v>39.315717097159</v>
      </c>
      <c r="L13" s="49">
        <f t="shared" si="5"/>
        <v>6557.67291</v>
      </c>
      <c r="M13" s="49">
        <f t="shared" si="6"/>
        <v>121.534153843688</v>
      </c>
      <c r="N13" s="49">
        <f t="shared" si="7"/>
        <v>4548.68753</v>
      </c>
      <c r="O13" s="49">
        <f t="shared" si="8"/>
        <v>114.012598085691</v>
      </c>
    </row>
    <row r="14" ht="31.2" spans="1:15">
      <c r="A14" s="38" t="s">
        <v>87</v>
      </c>
      <c r="B14" s="39">
        <v>11020000</v>
      </c>
      <c r="C14" s="40">
        <v>74100</v>
      </c>
      <c r="D14" s="40">
        <v>80495.9</v>
      </c>
      <c r="E14" s="40">
        <v>26953.9</v>
      </c>
      <c r="F14" s="40">
        <v>30620.06659</v>
      </c>
      <c r="G14" s="40">
        <v>29249.55972</v>
      </c>
      <c r="H14" s="41">
        <f t="shared" si="1"/>
        <v>-43479.93341</v>
      </c>
      <c r="I14" s="41">
        <f t="shared" si="2"/>
        <v>41.322626977058</v>
      </c>
      <c r="J14" s="41">
        <f t="shared" si="3"/>
        <v>-49875.83341</v>
      </c>
      <c r="K14" s="41">
        <f t="shared" si="4"/>
        <v>38.0392872059322</v>
      </c>
      <c r="L14" s="41">
        <f t="shared" si="5"/>
        <v>3666.16659</v>
      </c>
      <c r="M14" s="41">
        <f t="shared" si="6"/>
        <v>113.601618281585</v>
      </c>
      <c r="N14" s="41">
        <f t="shared" si="7"/>
        <v>1370.50687</v>
      </c>
      <c r="O14" s="41">
        <f t="shared" si="8"/>
        <v>104.685564101202</v>
      </c>
    </row>
    <row r="15" ht="31.2" spans="1:15">
      <c r="A15" s="38" t="s">
        <v>88</v>
      </c>
      <c r="B15" s="39">
        <v>11020200</v>
      </c>
      <c r="C15" s="40">
        <v>13635.16</v>
      </c>
      <c r="D15" s="40">
        <v>13639.74</v>
      </c>
      <c r="E15" s="40">
        <v>3498.529</v>
      </c>
      <c r="F15" s="40">
        <v>6390.03532</v>
      </c>
      <c r="G15" s="40">
        <v>3211.85466</v>
      </c>
      <c r="H15" s="41">
        <f t="shared" si="1"/>
        <v>-7245.12468</v>
      </c>
      <c r="I15" s="41">
        <f t="shared" si="2"/>
        <v>46.8643955773163</v>
      </c>
      <c r="J15" s="41">
        <f t="shared" si="3"/>
        <v>-7249.70468</v>
      </c>
      <c r="K15" s="41">
        <f t="shared" si="4"/>
        <v>46.8486592852943</v>
      </c>
      <c r="L15" s="41">
        <f t="shared" si="5"/>
        <v>2891.50632</v>
      </c>
      <c r="M15" s="41">
        <f t="shared" si="6"/>
        <v>182.649202564849</v>
      </c>
      <c r="N15" s="41">
        <f t="shared" si="7"/>
        <v>3178.18066</v>
      </c>
      <c r="O15" s="41">
        <f t="shared" si="8"/>
        <v>198.951571488605</v>
      </c>
    </row>
    <row r="16" ht="31.2" spans="1:15">
      <c r="A16" s="50" t="s">
        <v>89</v>
      </c>
      <c r="B16" s="47">
        <v>13000000</v>
      </c>
      <c r="C16" s="48">
        <f>SUM(C17:C25)</f>
        <v>38077.466</v>
      </c>
      <c r="D16" s="48">
        <f t="shared" ref="D16:G16" si="10">SUM(D17:D25)</f>
        <v>39048.466</v>
      </c>
      <c r="E16" s="48">
        <f t="shared" si="10"/>
        <v>11218.388</v>
      </c>
      <c r="F16" s="48">
        <f t="shared" si="10"/>
        <v>13162.8704</v>
      </c>
      <c r="G16" s="48">
        <f t="shared" si="10"/>
        <v>11779.45347</v>
      </c>
      <c r="H16" s="49">
        <f t="shared" si="1"/>
        <v>-24914.5956</v>
      </c>
      <c r="I16" s="49">
        <f t="shared" si="2"/>
        <v>34.5686616856279</v>
      </c>
      <c r="J16" s="49">
        <f t="shared" si="3"/>
        <v>-25885.5956</v>
      </c>
      <c r="K16" s="49">
        <f t="shared" si="4"/>
        <v>33.7090588910714</v>
      </c>
      <c r="L16" s="49">
        <f t="shared" si="5"/>
        <v>1944.4824</v>
      </c>
      <c r="M16" s="49">
        <f t="shared" si="6"/>
        <v>117.332992939806</v>
      </c>
      <c r="N16" s="49">
        <f t="shared" si="7"/>
        <v>1383.41693</v>
      </c>
      <c r="O16" s="49">
        <f t="shared" si="8"/>
        <v>111.744321869629</v>
      </c>
    </row>
    <row r="17" ht="46.8" spans="1:15">
      <c r="A17" s="38" t="s">
        <v>90</v>
      </c>
      <c r="B17" s="39">
        <v>13010100</v>
      </c>
      <c r="C17" s="40">
        <v>17031.26</v>
      </c>
      <c r="D17" s="40">
        <v>17229.26</v>
      </c>
      <c r="E17" s="40">
        <v>4889.159</v>
      </c>
      <c r="F17" s="40">
        <v>5045.79354</v>
      </c>
      <c r="G17" s="40">
        <v>4760.11221</v>
      </c>
      <c r="H17" s="41">
        <f t="shared" si="1"/>
        <v>-11985.46646</v>
      </c>
      <c r="I17" s="41">
        <f t="shared" si="2"/>
        <v>29.6266602705848</v>
      </c>
      <c r="J17" s="41">
        <f t="shared" si="3"/>
        <v>-12183.46646</v>
      </c>
      <c r="K17" s="41">
        <f t="shared" si="4"/>
        <v>29.2861883795357</v>
      </c>
      <c r="L17" s="41">
        <f t="shared" si="5"/>
        <v>156.634539999999</v>
      </c>
      <c r="M17" s="41">
        <f t="shared" si="6"/>
        <v>103.203711313132</v>
      </c>
      <c r="N17" s="41">
        <f t="shared" si="7"/>
        <v>285.68133</v>
      </c>
      <c r="O17" s="41">
        <f t="shared" si="8"/>
        <v>106.001567135326</v>
      </c>
    </row>
    <row r="18" ht="62.4" spans="1:15">
      <c r="A18" s="38" t="s">
        <v>91</v>
      </c>
      <c r="B18" s="51">
        <v>13010200</v>
      </c>
      <c r="C18" s="40">
        <v>8422.586</v>
      </c>
      <c r="D18" s="40">
        <v>8422.586</v>
      </c>
      <c r="E18" s="40">
        <v>2994.544</v>
      </c>
      <c r="F18" s="40">
        <v>3557.28139</v>
      </c>
      <c r="G18" s="40">
        <v>3681.91862</v>
      </c>
      <c r="H18" s="41">
        <f t="shared" si="1"/>
        <v>-4865.30461</v>
      </c>
      <c r="I18" s="41">
        <f t="shared" si="2"/>
        <v>42.2350260359467</v>
      </c>
      <c r="J18" s="41">
        <f t="shared" si="3"/>
        <v>-4865.30461</v>
      </c>
      <c r="K18" s="41">
        <f t="shared" si="4"/>
        <v>42.2350260359467</v>
      </c>
      <c r="L18" s="41">
        <f t="shared" si="5"/>
        <v>562.73739</v>
      </c>
      <c r="M18" s="41">
        <f t="shared" si="6"/>
        <v>118.792089546856</v>
      </c>
      <c r="N18" s="41">
        <f t="shared" si="7"/>
        <v>-124.637229999999</v>
      </c>
      <c r="O18" s="41">
        <f t="shared" si="8"/>
        <v>96.6148836282536</v>
      </c>
    </row>
    <row r="19" ht="15.6" spans="1:15">
      <c r="A19" s="38" t="s">
        <v>92</v>
      </c>
      <c r="B19" s="39">
        <v>13020000</v>
      </c>
      <c r="C19" s="40">
        <v>5000</v>
      </c>
      <c r="D19" s="40">
        <v>5000</v>
      </c>
      <c r="E19" s="40">
        <v>1089</v>
      </c>
      <c r="F19" s="40">
        <v>1541.55573</v>
      </c>
      <c r="G19" s="40">
        <v>1434.85096</v>
      </c>
      <c r="H19" s="41">
        <f t="shared" si="1"/>
        <v>-3458.44427</v>
      </c>
      <c r="I19" s="41">
        <f t="shared" si="2"/>
        <v>30.8311146</v>
      </c>
      <c r="J19" s="41">
        <f t="shared" si="3"/>
        <v>-3458.44427</v>
      </c>
      <c r="K19" s="41">
        <f t="shared" si="4"/>
        <v>30.8311146</v>
      </c>
      <c r="L19" s="41">
        <f t="shared" si="5"/>
        <v>452.55573</v>
      </c>
      <c r="M19" s="41">
        <f t="shared" si="6"/>
        <v>141.557</v>
      </c>
      <c r="N19" s="41">
        <f t="shared" si="7"/>
        <v>106.70477</v>
      </c>
      <c r="O19" s="41">
        <f t="shared" si="8"/>
        <v>107.436644848466</v>
      </c>
    </row>
    <row r="20" ht="62.4" spans="1:15">
      <c r="A20" s="38" t="s">
        <v>93</v>
      </c>
      <c r="B20" s="39">
        <v>13030100</v>
      </c>
      <c r="C20" s="40">
        <v>3014.82</v>
      </c>
      <c r="D20" s="40">
        <v>3774.82</v>
      </c>
      <c r="E20" s="40">
        <v>1359.135</v>
      </c>
      <c r="F20" s="40">
        <v>1518.31685</v>
      </c>
      <c r="G20" s="40">
        <v>918.92969</v>
      </c>
      <c r="H20" s="41">
        <f t="shared" si="1"/>
        <v>-1496.50315</v>
      </c>
      <c r="I20" s="41">
        <f t="shared" si="2"/>
        <v>50.3617745006335</v>
      </c>
      <c r="J20" s="41">
        <f t="shared" si="3"/>
        <v>-2256.50315</v>
      </c>
      <c r="K20" s="41">
        <f t="shared" si="4"/>
        <v>40.2222317885356</v>
      </c>
      <c r="L20" s="41">
        <f t="shared" si="5"/>
        <v>159.18185</v>
      </c>
      <c r="M20" s="41">
        <f t="shared" si="6"/>
        <v>111.71199696866</v>
      </c>
      <c r="N20" s="41">
        <f t="shared" si="7"/>
        <v>599.38716</v>
      </c>
      <c r="O20" s="41">
        <f t="shared" si="8"/>
        <v>165.226661682898</v>
      </c>
    </row>
    <row r="21" s="2" customFormat="1" ht="46.8" spans="1:15">
      <c r="A21" s="38" t="s">
        <v>94</v>
      </c>
      <c r="B21" s="51">
        <v>13030700</v>
      </c>
      <c r="C21" s="40">
        <v>117</v>
      </c>
      <c r="D21" s="40">
        <v>117</v>
      </c>
      <c r="E21" s="40">
        <v>36.1</v>
      </c>
      <c r="F21" s="40">
        <v>27.96372</v>
      </c>
      <c r="G21" s="40">
        <v>52.31109</v>
      </c>
      <c r="H21" s="41">
        <f t="shared" si="1"/>
        <v>-89.03628</v>
      </c>
      <c r="I21" s="41">
        <f t="shared" si="2"/>
        <v>23.9006153846154</v>
      </c>
      <c r="J21" s="41">
        <f t="shared" si="3"/>
        <v>-89.03628</v>
      </c>
      <c r="K21" s="41">
        <f t="shared" si="4"/>
        <v>23.9006153846154</v>
      </c>
      <c r="L21" s="41">
        <f t="shared" si="5"/>
        <v>-8.13628</v>
      </c>
      <c r="M21" s="41">
        <f t="shared" si="6"/>
        <v>77.4618282548477</v>
      </c>
      <c r="N21" s="41">
        <f t="shared" si="7"/>
        <v>-24.34737</v>
      </c>
      <c r="O21" s="41">
        <f t="shared" si="8"/>
        <v>53.4565806218146</v>
      </c>
    </row>
    <row r="22" s="2" customFormat="1" ht="46.8" spans="1:15">
      <c r="A22" s="38" t="s">
        <v>95</v>
      </c>
      <c r="B22" s="51">
        <v>13030800</v>
      </c>
      <c r="C22" s="40">
        <v>783.3</v>
      </c>
      <c r="D22" s="40">
        <v>796.3</v>
      </c>
      <c r="E22" s="40">
        <v>173.8</v>
      </c>
      <c r="F22" s="40">
        <v>323.00896</v>
      </c>
      <c r="G22" s="40">
        <v>130.95526</v>
      </c>
      <c r="H22" s="41">
        <f t="shared" si="1"/>
        <v>-460.29104</v>
      </c>
      <c r="I22" s="41">
        <f t="shared" si="2"/>
        <v>41.2369411464318</v>
      </c>
      <c r="J22" s="41">
        <f t="shared" si="3"/>
        <v>-473.29104</v>
      </c>
      <c r="K22" s="41">
        <f t="shared" si="4"/>
        <v>40.563727238478</v>
      </c>
      <c r="L22" s="41">
        <f t="shared" si="5"/>
        <v>149.20896</v>
      </c>
      <c r="M22" s="41">
        <f t="shared" si="6"/>
        <v>185.850955120829</v>
      </c>
      <c r="N22" s="41">
        <f t="shared" si="7"/>
        <v>192.0537</v>
      </c>
      <c r="O22" s="41">
        <f t="shared" si="8"/>
        <v>246.655964792861</v>
      </c>
    </row>
    <row r="23" s="2" customFormat="1" ht="31.2" hidden="1" spans="1:15">
      <c r="A23" s="38" t="s">
        <v>96</v>
      </c>
      <c r="B23" s="51">
        <v>13030900</v>
      </c>
      <c r="C23" s="40">
        <v>0</v>
      </c>
      <c r="D23" s="40">
        <v>0</v>
      </c>
      <c r="E23" s="40">
        <v>0</v>
      </c>
      <c r="F23" s="40">
        <v>0</v>
      </c>
      <c r="G23" s="40">
        <v>0</v>
      </c>
      <c r="H23" s="41">
        <f t="shared" si="1"/>
        <v>0</v>
      </c>
      <c r="I23" s="41">
        <f t="shared" si="2"/>
        <v>0</v>
      </c>
      <c r="J23" s="41">
        <f t="shared" si="3"/>
        <v>0</v>
      </c>
      <c r="K23" s="41">
        <f t="shared" si="4"/>
        <v>0</v>
      </c>
      <c r="L23" s="41">
        <f t="shared" si="5"/>
        <v>0</v>
      </c>
      <c r="M23" s="41">
        <f t="shared" si="6"/>
        <v>0</v>
      </c>
      <c r="N23" s="41">
        <f t="shared" si="7"/>
        <v>0</v>
      </c>
      <c r="O23" s="41">
        <f t="shared" si="8"/>
        <v>0</v>
      </c>
    </row>
    <row r="24" ht="31.2" spans="1:15">
      <c r="A24" s="38" t="s">
        <v>97</v>
      </c>
      <c r="B24" s="51">
        <v>13040100</v>
      </c>
      <c r="C24" s="40">
        <v>3708.4</v>
      </c>
      <c r="D24" s="40">
        <v>3708.4</v>
      </c>
      <c r="E24" s="40">
        <v>676.65</v>
      </c>
      <c r="F24" s="40">
        <v>1148.95021</v>
      </c>
      <c r="G24" s="40">
        <v>800.37564</v>
      </c>
      <c r="H24" s="41">
        <f t="shared" si="1"/>
        <v>-2559.44979</v>
      </c>
      <c r="I24" s="41">
        <f t="shared" si="2"/>
        <v>30.9823700248085</v>
      </c>
      <c r="J24" s="41">
        <f t="shared" si="3"/>
        <v>-2559.44979</v>
      </c>
      <c r="K24" s="41">
        <f t="shared" si="4"/>
        <v>30.9823700248085</v>
      </c>
      <c r="L24" s="41">
        <f t="shared" ref="L24:L32" si="11">F24-E24</f>
        <v>472.30021</v>
      </c>
      <c r="M24" s="41">
        <f t="shared" ref="M24:M32" si="12">IF(E24=0,0,F24/E24*100)</f>
        <v>169.799779797532</v>
      </c>
      <c r="N24" s="41">
        <f t="shared" si="7"/>
        <v>348.57457</v>
      </c>
      <c r="O24" s="41">
        <f t="shared" si="8"/>
        <v>143.551371703417</v>
      </c>
    </row>
    <row r="25" ht="31.2" spans="1:15">
      <c r="A25" s="38" t="s">
        <v>98</v>
      </c>
      <c r="B25" s="51">
        <v>13040200</v>
      </c>
      <c r="C25" s="40">
        <v>0.1</v>
      </c>
      <c r="D25" s="40">
        <v>0.1</v>
      </c>
      <c r="E25" s="40"/>
      <c r="F25" s="40"/>
      <c r="G25" s="40"/>
      <c r="H25" s="41">
        <f t="shared" si="1"/>
        <v>-0.1</v>
      </c>
      <c r="I25" s="41">
        <f t="shared" si="2"/>
        <v>0</v>
      </c>
      <c r="J25" s="41">
        <f t="shared" si="3"/>
        <v>-0.1</v>
      </c>
      <c r="K25" s="41">
        <f t="shared" si="4"/>
        <v>0</v>
      </c>
      <c r="L25" s="41">
        <f t="shared" si="11"/>
        <v>0</v>
      </c>
      <c r="M25" s="41">
        <f t="shared" si="12"/>
        <v>0</v>
      </c>
      <c r="N25" s="41">
        <f t="shared" si="7"/>
        <v>0</v>
      </c>
      <c r="O25" s="41">
        <f t="shared" si="8"/>
        <v>0</v>
      </c>
    </row>
    <row r="26" s="3" customFormat="1" ht="15.6" spans="1:15">
      <c r="A26" s="50" t="s">
        <v>99</v>
      </c>
      <c r="B26" s="47">
        <v>14000000</v>
      </c>
      <c r="C26" s="48">
        <f>C27+C28+C31+C32</f>
        <v>820980.571</v>
      </c>
      <c r="D26" s="48">
        <f t="shared" ref="D26:G26" si="13">D27+D28+D31+D32</f>
        <v>821833.371</v>
      </c>
      <c r="E26" s="48">
        <f t="shared" si="13"/>
        <v>181337.11</v>
      </c>
      <c r="F26" s="48">
        <f t="shared" si="13"/>
        <v>214845.42723</v>
      </c>
      <c r="G26" s="48">
        <f t="shared" si="13"/>
        <v>160218.97804</v>
      </c>
      <c r="H26" s="49">
        <f t="shared" si="1"/>
        <v>-606135.14377</v>
      </c>
      <c r="I26" s="49">
        <f t="shared" si="2"/>
        <v>26.169368048297</v>
      </c>
      <c r="J26" s="49">
        <f t="shared" si="3"/>
        <v>-606987.94377</v>
      </c>
      <c r="K26" s="49">
        <f t="shared" si="4"/>
        <v>26.1422126201298</v>
      </c>
      <c r="L26" s="49">
        <f t="shared" si="11"/>
        <v>33508.31723</v>
      </c>
      <c r="M26" s="49">
        <f t="shared" si="12"/>
        <v>118.478466558776</v>
      </c>
      <c r="N26" s="49">
        <f t="shared" si="7"/>
        <v>54626.44919</v>
      </c>
      <c r="O26" s="49">
        <f t="shared" si="8"/>
        <v>134.094868072596</v>
      </c>
    </row>
    <row r="27" s="2" customFormat="1" ht="31.2" spans="1:15">
      <c r="A27" s="38" t="s">
        <v>100</v>
      </c>
      <c r="B27" s="51" t="s">
        <v>101</v>
      </c>
      <c r="C27" s="40">
        <v>44994.11</v>
      </c>
      <c r="D27" s="40">
        <v>44947.51</v>
      </c>
      <c r="E27" s="40">
        <v>12115.23</v>
      </c>
      <c r="F27" s="40">
        <v>8750.43655</v>
      </c>
      <c r="G27" s="40">
        <v>13954.5242</v>
      </c>
      <c r="H27" s="41">
        <f t="shared" si="1"/>
        <v>-36243.67345</v>
      </c>
      <c r="I27" s="41">
        <f t="shared" si="2"/>
        <v>19.4479600774412</v>
      </c>
      <c r="J27" s="41">
        <f t="shared" si="3"/>
        <v>-36197.07345</v>
      </c>
      <c r="K27" s="41">
        <f t="shared" si="4"/>
        <v>19.4681230395188</v>
      </c>
      <c r="L27" s="41">
        <f t="shared" si="11"/>
        <v>-3364.79345</v>
      </c>
      <c r="M27" s="41">
        <f t="shared" si="12"/>
        <v>72.2267472429331</v>
      </c>
      <c r="N27" s="41">
        <f t="shared" si="7"/>
        <v>-5204.08765</v>
      </c>
      <c r="O27" s="41">
        <f t="shared" si="8"/>
        <v>62.7068069436577</v>
      </c>
    </row>
    <row r="28" s="2" customFormat="1" ht="31.2" spans="1:15">
      <c r="A28" s="38" t="s">
        <v>102</v>
      </c>
      <c r="B28" s="51" t="s">
        <v>103</v>
      </c>
      <c r="C28" s="40">
        <v>365627.726</v>
      </c>
      <c r="D28" s="40">
        <v>366084.326</v>
      </c>
      <c r="E28" s="40">
        <v>76428.97</v>
      </c>
      <c r="F28" s="40">
        <v>103965.95321</v>
      </c>
      <c r="G28" s="40">
        <v>63979.72913</v>
      </c>
      <c r="H28" s="41">
        <f t="shared" si="1"/>
        <v>-261661.77279</v>
      </c>
      <c r="I28" s="41">
        <f t="shared" si="2"/>
        <v>28.4349204988902</v>
      </c>
      <c r="J28" s="41">
        <f t="shared" si="3"/>
        <v>-262118.37279</v>
      </c>
      <c r="K28" s="41">
        <f t="shared" si="4"/>
        <v>28.3994549414279</v>
      </c>
      <c r="L28" s="41">
        <f t="shared" si="11"/>
        <v>27536.98321</v>
      </c>
      <c r="M28" s="41">
        <f t="shared" si="12"/>
        <v>136.029509765734</v>
      </c>
      <c r="N28" s="41">
        <f t="shared" si="7"/>
        <v>39986.22408</v>
      </c>
      <c r="O28" s="41">
        <f t="shared" si="8"/>
        <v>162.498270348648</v>
      </c>
    </row>
    <row r="29" s="2" customFormat="1" ht="46.8" spans="1:15">
      <c r="A29" s="52" t="s">
        <v>104</v>
      </c>
      <c r="B29" s="53" t="s">
        <v>105</v>
      </c>
      <c r="C29" s="54">
        <f>C27+C28</f>
        <v>410621.836</v>
      </c>
      <c r="D29" s="54">
        <f>D27+D28</f>
        <v>411031.836</v>
      </c>
      <c r="E29" s="54">
        <f t="shared" ref="E29:G29" si="14">E27+E28</f>
        <v>88544.2</v>
      </c>
      <c r="F29" s="36">
        <f t="shared" si="14"/>
        <v>112716.38976</v>
      </c>
      <c r="G29" s="54">
        <f t="shared" si="14"/>
        <v>77934.25333</v>
      </c>
      <c r="H29" s="37">
        <f t="shared" si="1"/>
        <v>-297905.44624</v>
      </c>
      <c r="I29" s="37">
        <f t="shared" si="2"/>
        <v>27.4501694449586</v>
      </c>
      <c r="J29" s="37">
        <f t="shared" si="3"/>
        <v>-298315.44624</v>
      </c>
      <c r="K29" s="37">
        <f t="shared" si="4"/>
        <v>27.4227881851955</v>
      </c>
      <c r="L29" s="37">
        <f t="shared" si="11"/>
        <v>24172.18976</v>
      </c>
      <c r="M29" s="37">
        <f t="shared" si="12"/>
        <v>127.299574404648</v>
      </c>
      <c r="N29" s="37">
        <f t="shared" si="7"/>
        <v>34782.13643</v>
      </c>
      <c r="O29" s="37">
        <f t="shared" si="8"/>
        <v>144.630101584114</v>
      </c>
    </row>
    <row r="30" s="2" customFormat="1" ht="41.5" customHeight="1" spans="1:15">
      <c r="A30" s="46" t="s">
        <v>106</v>
      </c>
      <c r="B30" s="55">
        <v>14040000</v>
      </c>
      <c r="C30" s="56">
        <f>SUM(C31:C32)</f>
        <v>410358.735</v>
      </c>
      <c r="D30" s="56">
        <f>SUM(D31:D32)</f>
        <v>410801.535</v>
      </c>
      <c r="E30" s="56">
        <f t="shared" ref="E30:G30" si="15">SUM(E31:E32)</f>
        <v>92792.91</v>
      </c>
      <c r="F30" s="56">
        <f t="shared" si="15"/>
        <v>102129.03747</v>
      </c>
      <c r="G30" s="56">
        <f t="shared" si="15"/>
        <v>82284.72471</v>
      </c>
      <c r="H30" s="49">
        <f t="shared" si="1"/>
        <v>-308229.69753</v>
      </c>
      <c r="I30" s="49">
        <f t="shared" si="2"/>
        <v>24.8877454673896</v>
      </c>
      <c r="J30" s="49">
        <f t="shared" si="3"/>
        <v>-308672.49753</v>
      </c>
      <c r="K30" s="49">
        <f t="shared" si="4"/>
        <v>24.8609191467602</v>
      </c>
      <c r="L30" s="49">
        <f t="shared" si="11"/>
        <v>9336.12746999999</v>
      </c>
      <c r="M30" s="49">
        <f t="shared" si="12"/>
        <v>110.06125087574</v>
      </c>
      <c r="N30" s="49">
        <f t="shared" si="7"/>
        <v>19844.31276</v>
      </c>
      <c r="O30" s="49">
        <f t="shared" si="8"/>
        <v>124.116642341502</v>
      </c>
    </row>
    <row r="31" s="2" customFormat="1" ht="66" spans="1:15">
      <c r="A31" s="57" t="s">
        <v>107</v>
      </c>
      <c r="B31" s="39">
        <v>14040100</v>
      </c>
      <c r="C31" s="40">
        <v>245038.28</v>
      </c>
      <c r="D31" s="40">
        <v>245265.78</v>
      </c>
      <c r="E31" s="40">
        <v>54506.484</v>
      </c>
      <c r="F31" s="40">
        <v>62544.50524</v>
      </c>
      <c r="G31" s="40">
        <v>48037.96793</v>
      </c>
      <c r="H31" s="41">
        <f t="shared" si="1"/>
        <v>-182493.77476</v>
      </c>
      <c r="I31" s="41">
        <f t="shared" si="2"/>
        <v>25.5243814313421</v>
      </c>
      <c r="J31" s="41">
        <f t="shared" si="3"/>
        <v>-182721.27476</v>
      </c>
      <c r="K31" s="41">
        <f t="shared" si="4"/>
        <v>25.500705903612</v>
      </c>
      <c r="L31" s="41">
        <f t="shared" si="11"/>
        <v>8038.02124</v>
      </c>
      <c r="M31" s="41">
        <f t="shared" si="12"/>
        <v>114.746908349473</v>
      </c>
      <c r="N31" s="41">
        <f t="shared" si="7"/>
        <v>14506.53731</v>
      </c>
      <c r="O31" s="41">
        <f t="shared" si="8"/>
        <v>130.198066102918</v>
      </c>
    </row>
    <row r="32" s="2" customFormat="1" ht="55.2" spans="1:15">
      <c r="A32" s="58" t="s">
        <v>108</v>
      </c>
      <c r="B32" s="39">
        <v>14040200</v>
      </c>
      <c r="C32" s="40">
        <v>165320.455</v>
      </c>
      <c r="D32" s="40">
        <v>165535.755</v>
      </c>
      <c r="E32" s="40">
        <v>38286.426</v>
      </c>
      <c r="F32" s="40">
        <v>39584.53223</v>
      </c>
      <c r="G32" s="40">
        <v>34246.75678</v>
      </c>
      <c r="H32" s="41">
        <f t="shared" si="1"/>
        <v>-125735.92277</v>
      </c>
      <c r="I32" s="41">
        <f t="shared" si="2"/>
        <v>23.9441224801855</v>
      </c>
      <c r="J32" s="41">
        <f t="shared" si="3"/>
        <v>-125951.22277</v>
      </c>
      <c r="K32" s="41">
        <f t="shared" si="4"/>
        <v>23.9129801474008</v>
      </c>
      <c r="L32" s="41">
        <f t="shared" si="11"/>
        <v>1298.10623</v>
      </c>
      <c r="M32" s="41">
        <f t="shared" si="12"/>
        <v>103.390512945763</v>
      </c>
      <c r="N32" s="41">
        <f t="shared" si="7"/>
        <v>5337.77544999999</v>
      </c>
      <c r="O32" s="41">
        <f t="shared" si="8"/>
        <v>115.586221738571</v>
      </c>
    </row>
    <row r="33" s="2" customFormat="1" ht="15.6" hidden="1" spans="1:15">
      <c r="A33" s="38" t="s">
        <v>109</v>
      </c>
      <c r="B33" s="39">
        <v>16010000</v>
      </c>
      <c r="C33" s="40">
        <v>0</v>
      </c>
      <c r="D33" s="40">
        <v>0</v>
      </c>
      <c r="E33" s="40">
        <v>0</v>
      </c>
      <c r="F33" s="40">
        <v>0</v>
      </c>
      <c r="G33" s="40">
        <v>0</v>
      </c>
      <c r="H33" s="41">
        <f t="shared" si="1"/>
        <v>0</v>
      </c>
      <c r="I33" s="41">
        <f t="shared" si="2"/>
        <v>0</v>
      </c>
      <c r="J33" s="41">
        <f t="shared" si="3"/>
        <v>0</v>
      </c>
      <c r="K33" s="41">
        <f t="shared" si="4"/>
        <v>0</v>
      </c>
      <c r="L33" s="41">
        <f t="shared" si="5"/>
        <v>0</v>
      </c>
      <c r="M33" s="41">
        <f t="shared" si="6"/>
        <v>0</v>
      </c>
      <c r="N33" s="41">
        <f t="shared" si="7"/>
        <v>0</v>
      </c>
      <c r="O33" s="41">
        <f t="shared" si="8"/>
        <v>0</v>
      </c>
    </row>
    <row r="34" s="2" customFormat="1" ht="62.4" spans="1:15">
      <c r="A34" s="50" t="s">
        <v>110</v>
      </c>
      <c r="B34" s="47">
        <v>18000000</v>
      </c>
      <c r="C34" s="48">
        <f t="shared" ref="C34:G34" si="16">C35+C39+C40+C41+C42</f>
        <v>2290298.28</v>
      </c>
      <c r="D34" s="48">
        <f t="shared" si="16"/>
        <v>2295821.674</v>
      </c>
      <c r="E34" s="48">
        <f t="shared" si="16"/>
        <v>554261.124</v>
      </c>
      <c r="F34" s="48">
        <f t="shared" si="16"/>
        <v>606550.92267</v>
      </c>
      <c r="G34" s="48">
        <f t="shared" si="16"/>
        <v>523418.54399</v>
      </c>
      <c r="H34" s="49">
        <f t="shared" si="1"/>
        <v>-1683747.35733</v>
      </c>
      <c r="I34" s="49">
        <f t="shared" si="2"/>
        <v>26.4834902932381</v>
      </c>
      <c r="J34" s="49">
        <f t="shared" si="3"/>
        <v>-1689270.75133</v>
      </c>
      <c r="K34" s="49">
        <f t="shared" si="4"/>
        <v>26.4197750870262</v>
      </c>
      <c r="L34" s="49">
        <f t="shared" si="5"/>
        <v>52289.79867</v>
      </c>
      <c r="M34" s="49">
        <f t="shared" si="6"/>
        <v>109.43414509981</v>
      </c>
      <c r="N34" s="49">
        <f t="shared" si="7"/>
        <v>83132.3786800002</v>
      </c>
      <c r="O34" s="49">
        <f t="shared" si="8"/>
        <v>115.882581852428</v>
      </c>
    </row>
    <row r="35" s="2" customFormat="1" ht="15.6" spans="1:15">
      <c r="A35" s="38" t="s">
        <v>111</v>
      </c>
      <c r="B35" s="39">
        <v>18010000</v>
      </c>
      <c r="C35" s="40">
        <v>1049650.84</v>
      </c>
      <c r="D35" s="40">
        <v>1052275.554</v>
      </c>
      <c r="E35" s="40">
        <v>225509.853</v>
      </c>
      <c r="F35" s="40">
        <v>267736.64642</v>
      </c>
      <c r="G35" s="40">
        <v>216739.98807</v>
      </c>
      <c r="H35" s="41">
        <f t="shared" si="1"/>
        <v>-781914.19358</v>
      </c>
      <c r="I35" s="41">
        <f t="shared" si="2"/>
        <v>25.5072102281174</v>
      </c>
      <c r="J35" s="41">
        <f t="shared" si="3"/>
        <v>-784538.90758</v>
      </c>
      <c r="K35" s="41">
        <f t="shared" si="4"/>
        <v>25.4435870340479</v>
      </c>
      <c r="L35" s="41">
        <f t="shared" si="5"/>
        <v>42226.79342</v>
      </c>
      <c r="M35" s="41">
        <f t="shared" si="6"/>
        <v>118.725032568754</v>
      </c>
      <c r="N35" s="41">
        <f t="shared" si="7"/>
        <v>50996.65835</v>
      </c>
      <c r="O35" s="41">
        <f t="shared" si="8"/>
        <v>123.528956887056</v>
      </c>
    </row>
    <row r="36" s="4" customFormat="1" ht="31.2" spans="1:15">
      <c r="A36" s="59" t="s">
        <v>112</v>
      </c>
      <c r="B36" s="60" t="s">
        <v>113</v>
      </c>
      <c r="C36" s="61">
        <v>309456.492</v>
      </c>
      <c r="D36" s="61">
        <v>309677.992</v>
      </c>
      <c r="E36" s="61">
        <v>62197.949</v>
      </c>
      <c r="F36" s="61">
        <v>75245.59533</v>
      </c>
      <c r="G36" s="61">
        <v>58570.59487</v>
      </c>
      <c r="H36" s="45">
        <f t="shared" si="1"/>
        <v>-234210.89667</v>
      </c>
      <c r="I36" s="45">
        <f t="shared" si="2"/>
        <v>24.315403707866</v>
      </c>
      <c r="J36" s="45">
        <f t="shared" si="3"/>
        <v>-234432.39667</v>
      </c>
      <c r="K36" s="45">
        <f t="shared" si="4"/>
        <v>24.2980118942388</v>
      </c>
      <c r="L36" s="45">
        <f t="shared" si="5"/>
        <v>13047.64633</v>
      </c>
      <c r="M36" s="45">
        <f t="shared" si="6"/>
        <v>120.977615081809</v>
      </c>
      <c r="N36" s="45">
        <f t="shared" si="7"/>
        <v>16675.00046</v>
      </c>
      <c r="O36" s="45">
        <f t="shared" si="8"/>
        <v>128.469918219221</v>
      </c>
    </row>
    <row r="37" s="4" customFormat="1" ht="31.2" spans="1:15">
      <c r="A37" s="59" t="s">
        <v>114</v>
      </c>
      <c r="B37" s="60" t="s">
        <v>115</v>
      </c>
      <c r="C37" s="61">
        <v>737529.448</v>
      </c>
      <c r="D37" s="61">
        <v>739907.912</v>
      </c>
      <c r="E37" s="61">
        <v>162717.429</v>
      </c>
      <c r="F37" s="61">
        <v>191254.61773</v>
      </c>
      <c r="G37" s="61">
        <v>157049.62633</v>
      </c>
      <c r="H37" s="45">
        <f t="shared" si="1"/>
        <v>-546274.83027</v>
      </c>
      <c r="I37" s="45">
        <f t="shared" si="2"/>
        <v>25.9317940793599</v>
      </c>
      <c r="J37" s="45">
        <f t="shared" si="3"/>
        <v>-548653.29427</v>
      </c>
      <c r="K37" s="45">
        <f t="shared" si="4"/>
        <v>25.8484352752806</v>
      </c>
      <c r="L37" s="45">
        <f t="shared" si="5"/>
        <v>28537.18873</v>
      </c>
      <c r="M37" s="45">
        <f t="shared" si="6"/>
        <v>117.537880794564</v>
      </c>
      <c r="N37" s="45">
        <f t="shared" si="7"/>
        <v>34204.9914</v>
      </c>
      <c r="O37" s="45">
        <f t="shared" si="8"/>
        <v>121.779734342142</v>
      </c>
    </row>
    <row r="38" s="4" customFormat="1" ht="31.2" spans="1:15">
      <c r="A38" s="59" t="s">
        <v>116</v>
      </c>
      <c r="B38" s="60" t="s">
        <v>117</v>
      </c>
      <c r="C38" s="61">
        <v>2664.9</v>
      </c>
      <c r="D38" s="61">
        <v>2689.65</v>
      </c>
      <c r="E38" s="61">
        <v>594.475</v>
      </c>
      <c r="F38" s="61">
        <v>1236.43336</v>
      </c>
      <c r="G38" s="61">
        <v>1119.76687</v>
      </c>
      <c r="H38" s="45">
        <f t="shared" si="1"/>
        <v>-1428.46664</v>
      </c>
      <c r="I38" s="45">
        <f t="shared" si="2"/>
        <v>46.396989005216</v>
      </c>
      <c r="J38" s="45">
        <f t="shared" si="3"/>
        <v>-1453.21664</v>
      </c>
      <c r="K38" s="45">
        <f t="shared" si="4"/>
        <v>45.9700466603461</v>
      </c>
      <c r="L38" s="45">
        <f t="shared" si="5"/>
        <v>641.95836</v>
      </c>
      <c r="M38" s="45">
        <f t="shared" si="6"/>
        <v>207.9874443837</v>
      </c>
      <c r="N38" s="45">
        <f t="shared" si="7"/>
        <v>116.66649</v>
      </c>
      <c r="O38" s="45">
        <f t="shared" si="8"/>
        <v>110.41881958876</v>
      </c>
    </row>
    <row r="39" s="2" customFormat="1" ht="15.6" spans="1:15">
      <c r="A39" s="38" t="s">
        <v>118</v>
      </c>
      <c r="B39" s="39">
        <v>18020000</v>
      </c>
      <c r="C39" s="40">
        <v>4749.3</v>
      </c>
      <c r="D39" s="40">
        <v>4749.3</v>
      </c>
      <c r="E39" s="40">
        <v>1103.5</v>
      </c>
      <c r="F39" s="40">
        <v>1122.89468</v>
      </c>
      <c r="G39" s="40">
        <v>1036.82436</v>
      </c>
      <c r="H39" s="41">
        <f t="shared" si="1"/>
        <v>-3626.40532</v>
      </c>
      <c r="I39" s="41">
        <f t="shared" si="2"/>
        <v>23.6433722864422</v>
      </c>
      <c r="J39" s="41">
        <f t="shared" si="3"/>
        <v>-3626.40532</v>
      </c>
      <c r="K39" s="41">
        <f t="shared" si="4"/>
        <v>23.6433722864422</v>
      </c>
      <c r="L39" s="41">
        <f t="shared" si="5"/>
        <v>19.3946800000001</v>
      </c>
      <c r="M39" s="41">
        <f t="shared" si="6"/>
        <v>101.757560489352</v>
      </c>
      <c r="N39" s="41">
        <f t="shared" si="7"/>
        <v>86.0703200000003</v>
      </c>
      <c r="O39" s="41">
        <f t="shared" si="8"/>
        <v>108.301340450759</v>
      </c>
    </row>
    <row r="40" s="2" customFormat="1" ht="15.6" spans="1:15">
      <c r="A40" s="38" t="s">
        <v>119</v>
      </c>
      <c r="B40" s="39">
        <v>18030000</v>
      </c>
      <c r="C40" s="40">
        <v>4668.48</v>
      </c>
      <c r="D40" s="40">
        <v>4670.76</v>
      </c>
      <c r="E40" s="40">
        <v>969.64</v>
      </c>
      <c r="F40" s="40">
        <v>1261.37642</v>
      </c>
      <c r="G40" s="40">
        <v>1073.43122</v>
      </c>
      <c r="H40" s="41">
        <f t="shared" si="1"/>
        <v>-3407.10358</v>
      </c>
      <c r="I40" s="41">
        <f t="shared" si="2"/>
        <v>27.0189959044486</v>
      </c>
      <c r="J40" s="41">
        <f t="shared" si="3"/>
        <v>-3409.38358</v>
      </c>
      <c r="K40" s="41">
        <f t="shared" si="4"/>
        <v>27.0058067637815</v>
      </c>
      <c r="L40" s="41">
        <f t="shared" si="5"/>
        <v>291.73642</v>
      </c>
      <c r="M40" s="41">
        <f t="shared" si="6"/>
        <v>130.087085928798</v>
      </c>
      <c r="N40" s="41">
        <f t="shared" si="7"/>
        <v>187.9452</v>
      </c>
      <c r="O40" s="41">
        <f t="shared" si="8"/>
        <v>117.508825577106</v>
      </c>
    </row>
    <row r="41" s="2" customFormat="1" ht="31.2" hidden="1" spans="1:15">
      <c r="A41" s="38" t="s">
        <v>120</v>
      </c>
      <c r="B41" s="39">
        <v>18040000</v>
      </c>
      <c r="C41" s="40">
        <v>0</v>
      </c>
      <c r="D41" s="40">
        <v>0</v>
      </c>
      <c r="E41" s="40">
        <v>0</v>
      </c>
      <c r="F41" s="40">
        <v>0</v>
      </c>
      <c r="G41" s="40">
        <v>0</v>
      </c>
      <c r="H41" s="41">
        <f t="shared" si="1"/>
        <v>0</v>
      </c>
      <c r="I41" s="41">
        <f t="shared" si="2"/>
        <v>0</v>
      </c>
      <c r="J41" s="41">
        <f t="shared" si="3"/>
        <v>0</v>
      </c>
      <c r="K41" s="41">
        <f t="shared" si="4"/>
        <v>0</v>
      </c>
      <c r="L41" s="41">
        <f t="shared" si="5"/>
        <v>0</v>
      </c>
      <c r="M41" s="41">
        <f t="shared" si="6"/>
        <v>0</v>
      </c>
      <c r="N41" s="41">
        <f t="shared" si="7"/>
        <v>0</v>
      </c>
      <c r="O41" s="41">
        <f t="shared" si="8"/>
        <v>0</v>
      </c>
    </row>
    <row r="42" s="2" customFormat="1" ht="15.6" spans="1:15">
      <c r="A42" s="38" t="s">
        <v>121</v>
      </c>
      <c r="B42" s="39">
        <v>18050000</v>
      </c>
      <c r="C42" s="40">
        <v>1231229.66</v>
      </c>
      <c r="D42" s="40">
        <v>1234126.06</v>
      </c>
      <c r="E42" s="40">
        <v>326678.131</v>
      </c>
      <c r="F42" s="40">
        <v>336430.00515</v>
      </c>
      <c r="G42" s="40">
        <v>304568.30034</v>
      </c>
      <c r="H42" s="41">
        <f t="shared" si="1"/>
        <v>-894799.65485</v>
      </c>
      <c r="I42" s="41">
        <f t="shared" si="2"/>
        <v>27.3247157764214</v>
      </c>
      <c r="J42" s="41">
        <f t="shared" si="3"/>
        <v>-897696.05485</v>
      </c>
      <c r="K42" s="41">
        <f t="shared" si="4"/>
        <v>27.2605867467056</v>
      </c>
      <c r="L42" s="41">
        <f t="shared" si="5"/>
        <v>9751.87415000005</v>
      </c>
      <c r="M42" s="41">
        <f t="shared" si="6"/>
        <v>102.985162832954</v>
      </c>
      <c r="N42" s="41">
        <f t="shared" ref="N42:N73" si="17">F42-G42</f>
        <v>31861.7048100001</v>
      </c>
      <c r="O42" s="41">
        <f t="shared" ref="O42:O73" si="18">IF(G42=0,0,F42/G42*100)</f>
        <v>110.461267562787</v>
      </c>
    </row>
    <row r="43" s="2" customFormat="1" ht="105.6" hidden="1" spans="1:15">
      <c r="A43" s="57" t="s">
        <v>122</v>
      </c>
      <c r="B43" s="39">
        <v>19090100</v>
      </c>
      <c r="C43" s="40">
        <v>0</v>
      </c>
      <c r="D43" s="40">
        <v>0</v>
      </c>
      <c r="E43" s="40">
        <v>0</v>
      </c>
      <c r="F43" s="40">
        <v>0</v>
      </c>
      <c r="G43" s="40">
        <v>0</v>
      </c>
      <c r="H43" s="41">
        <f t="shared" si="1"/>
        <v>0</v>
      </c>
      <c r="I43" s="41">
        <f t="shared" si="2"/>
        <v>0</v>
      </c>
      <c r="J43" s="41">
        <f t="shared" si="3"/>
        <v>0</v>
      </c>
      <c r="K43" s="41">
        <f t="shared" si="4"/>
        <v>0</v>
      </c>
      <c r="L43" s="41">
        <f t="shared" si="5"/>
        <v>0</v>
      </c>
      <c r="M43" s="41">
        <f t="shared" si="6"/>
        <v>0</v>
      </c>
      <c r="N43" s="41">
        <f t="shared" si="17"/>
        <v>0</v>
      </c>
      <c r="O43" s="41">
        <f t="shared" si="18"/>
        <v>0</v>
      </c>
    </row>
    <row r="44" s="2" customFormat="1" ht="15.6" spans="1:15">
      <c r="A44" s="38" t="s">
        <v>123</v>
      </c>
      <c r="B44" s="39">
        <v>19090500</v>
      </c>
      <c r="C44" s="40"/>
      <c r="D44" s="40"/>
      <c r="E44" s="40"/>
      <c r="F44" s="40">
        <v>1.05</v>
      </c>
      <c r="G44" s="40">
        <v>-0.37</v>
      </c>
      <c r="H44" s="41">
        <f t="shared" si="1"/>
        <v>1.05</v>
      </c>
      <c r="I44" s="41">
        <f t="shared" si="2"/>
        <v>0</v>
      </c>
      <c r="J44" s="41">
        <f t="shared" si="3"/>
        <v>1.05</v>
      </c>
      <c r="K44" s="41">
        <f t="shared" si="4"/>
        <v>0</v>
      </c>
      <c r="L44" s="41">
        <f t="shared" si="5"/>
        <v>1.05</v>
      </c>
      <c r="M44" s="41">
        <f t="shared" si="6"/>
        <v>0</v>
      </c>
      <c r="N44" s="41">
        <f t="shared" si="17"/>
        <v>1.42</v>
      </c>
      <c r="O44" s="41">
        <f t="shared" si="18"/>
        <v>-283.783783783784</v>
      </c>
    </row>
    <row r="45" s="3" customFormat="1" ht="15.6" spans="1:15">
      <c r="A45" s="34" t="s">
        <v>124</v>
      </c>
      <c r="B45" s="35">
        <v>20000000</v>
      </c>
      <c r="C45" s="36">
        <f>C46+C47+C48+C49+C50+C51+C52+C53+C54+C55+C56+C72+C73+C74+C75+C76+C77+C78+C79+C80</f>
        <v>238536.688</v>
      </c>
      <c r="D45" s="36">
        <f t="shared" ref="D45:G45" si="19">D46+D47+D48+D49+D50+D51+D52+D53+D54+D55+D56+D72+D73+D74+D75+D76+D77+D78+D79+D80</f>
        <v>242059.406</v>
      </c>
      <c r="E45" s="36">
        <f t="shared" si="19"/>
        <v>57326.581</v>
      </c>
      <c r="F45" s="36">
        <f t="shared" si="19"/>
        <v>77524.1243</v>
      </c>
      <c r="G45" s="36">
        <f t="shared" si="19"/>
        <v>78420.86205</v>
      </c>
      <c r="H45" s="37">
        <f t="shared" si="1"/>
        <v>-161012.5637</v>
      </c>
      <c r="I45" s="37">
        <f t="shared" si="2"/>
        <v>32.4998745266388</v>
      </c>
      <c r="J45" s="37">
        <f t="shared" si="3"/>
        <v>-164535.2817</v>
      </c>
      <c r="K45" s="37">
        <f t="shared" si="4"/>
        <v>32.0269001651603</v>
      </c>
      <c r="L45" s="37">
        <f t="shared" si="5"/>
        <v>20197.5433</v>
      </c>
      <c r="M45" s="37">
        <f t="shared" si="6"/>
        <v>135.232422634798</v>
      </c>
      <c r="N45" s="37">
        <f t="shared" si="17"/>
        <v>-896.73775</v>
      </c>
      <c r="O45" s="37">
        <f t="shared" si="18"/>
        <v>98.8565061304373</v>
      </c>
    </row>
    <row r="46" ht="46.8" spans="1:15">
      <c r="A46" s="62" t="s">
        <v>125</v>
      </c>
      <c r="B46" s="39">
        <v>21010300</v>
      </c>
      <c r="C46" s="40">
        <v>9286.2</v>
      </c>
      <c r="D46" s="40">
        <v>9287.03</v>
      </c>
      <c r="E46" s="40">
        <v>2232.108</v>
      </c>
      <c r="F46" s="40">
        <v>2319.58819</v>
      </c>
      <c r="G46" s="40">
        <v>1679.87075</v>
      </c>
      <c r="H46" s="41">
        <f t="shared" si="1"/>
        <v>-6966.61181</v>
      </c>
      <c r="I46" s="41">
        <f t="shared" si="2"/>
        <v>24.9788739204411</v>
      </c>
      <c r="J46" s="41">
        <f t="shared" si="3"/>
        <v>-6967.44181</v>
      </c>
      <c r="K46" s="41">
        <f t="shared" si="4"/>
        <v>24.9766415097184</v>
      </c>
      <c r="L46" s="41">
        <f t="shared" si="5"/>
        <v>87.4801900000002</v>
      </c>
      <c r="M46" s="41">
        <f t="shared" si="6"/>
        <v>103.919173713817</v>
      </c>
      <c r="N46" s="41">
        <f t="shared" si="17"/>
        <v>639.71744</v>
      </c>
      <c r="O46" s="41">
        <f t="shared" si="18"/>
        <v>138.081348818056</v>
      </c>
    </row>
    <row r="47" ht="31.2" hidden="1" spans="1:15">
      <c r="A47" s="62" t="s">
        <v>126</v>
      </c>
      <c r="B47" s="39">
        <v>21050000</v>
      </c>
      <c r="C47" s="40">
        <v>0</v>
      </c>
      <c r="D47" s="40">
        <v>0</v>
      </c>
      <c r="E47" s="40">
        <v>0</v>
      </c>
      <c r="F47" s="40">
        <v>0</v>
      </c>
      <c r="G47" s="40">
        <v>0</v>
      </c>
      <c r="H47" s="41">
        <f t="shared" si="1"/>
        <v>0</v>
      </c>
      <c r="I47" s="41">
        <f t="shared" si="2"/>
        <v>0</v>
      </c>
      <c r="J47" s="41">
        <f t="shared" si="3"/>
        <v>0</v>
      </c>
      <c r="K47" s="41">
        <f t="shared" si="4"/>
        <v>0</v>
      </c>
      <c r="L47" s="41">
        <f t="shared" si="5"/>
        <v>0</v>
      </c>
      <c r="M47" s="41">
        <f t="shared" si="6"/>
        <v>0</v>
      </c>
      <c r="N47" s="41">
        <f t="shared" si="17"/>
        <v>0</v>
      </c>
      <c r="O47" s="41">
        <f t="shared" si="18"/>
        <v>0</v>
      </c>
    </row>
    <row r="48" ht="15.6" spans="1:15">
      <c r="A48" s="38" t="s">
        <v>127</v>
      </c>
      <c r="B48" s="39">
        <v>21080500</v>
      </c>
      <c r="C48" s="40"/>
      <c r="D48" s="40"/>
      <c r="E48" s="40"/>
      <c r="F48" s="40">
        <v>3.73722</v>
      </c>
      <c r="G48" s="40">
        <v>2</v>
      </c>
      <c r="H48" s="41">
        <f t="shared" si="1"/>
        <v>3.73722</v>
      </c>
      <c r="I48" s="41">
        <f t="shared" si="2"/>
        <v>0</v>
      </c>
      <c r="J48" s="41">
        <f t="shared" si="3"/>
        <v>3.73722</v>
      </c>
      <c r="K48" s="41">
        <f t="shared" si="4"/>
        <v>0</v>
      </c>
      <c r="L48" s="41">
        <f t="shared" si="5"/>
        <v>3.73722</v>
      </c>
      <c r="M48" s="41">
        <f t="shared" si="6"/>
        <v>0</v>
      </c>
      <c r="N48" s="41">
        <f t="shared" si="17"/>
        <v>1.73722</v>
      </c>
      <c r="O48" s="41">
        <f t="shared" si="18"/>
        <v>186.861</v>
      </c>
    </row>
    <row r="49" ht="31.2" hidden="1" spans="1:15">
      <c r="A49" s="38" t="s">
        <v>128</v>
      </c>
      <c r="B49" s="39">
        <v>21080600</v>
      </c>
      <c r="C49" s="40">
        <v>0</v>
      </c>
      <c r="D49" s="40">
        <v>0</v>
      </c>
      <c r="E49" s="40">
        <v>0</v>
      </c>
      <c r="F49" s="40">
        <v>0</v>
      </c>
      <c r="G49" s="40">
        <v>0</v>
      </c>
      <c r="H49" s="41">
        <f t="shared" si="1"/>
        <v>0</v>
      </c>
      <c r="I49" s="41">
        <f t="shared" si="2"/>
        <v>0</v>
      </c>
      <c r="J49" s="41">
        <f t="shared" si="3"/>
        <v>0</v>
      </c>
      <c r="K49" s="41">
        <f t="shared" si="4"/>
        <v>0</v>
      </c>
      <c r="L49" s="41">
        <f t="shared" si="5"/>
        <v>0</v>
      </c>
      <c r="M49" s="41">
        <f t="shared" si="6"/>
        <v>0</v>
      </c>
      <c r="N49" s="41">
        <f t="shared" si="17"/>
        <v>0</v>
      </c>
      <c r="O49" s="41">
        <f t="shared" si="18"/>
        <v>0</v>
      </c>
    </row>
    <row r="50" ht="78" spans="1:15">
      <c r="A50" s="38" t="s">
        <v>129</v>
      </c>
      <c r="B50" s="39">
        <v>21080900</v>
      </c>
      <c r="C50" s="40">
        <v>10</v>
      </c>
      <c r="D50" s="40">
        <v>22.8095</v>
      </c>
      <c r="E50" s="40">
        <v>12.8095</v>
      </c>
      <c r="F50" s="40">
        <v>55.3771</v>
      </c>
      <c r="G50" s="40">
        <v>19.61047</v>
      </c>
      <c r="H50" s="41">
        <f t="shared" si="1"/>
        <v>45.3771</v>
      </c>
      <c r="I50" s="41">
        <f t="shared" si="2"/>
        <v>553.771</v>
      </c>
      <c r="J50" s="41">
        <f t="shared" si="3"/>
        <v>32.5676</v>
      </c>
      <c r="K50" s="41">
        <f t="shared" si="4"/>
        <v>242.780858852671</v>
      </c>
      <c r="L50" s="41">
        <f t="shared" si="5"/>
        <v>42.5676</v>
      </c>
      <c r="M50" s="41">
        <f t="shared" si="6"/>
        <v>432.312736640774</v>
      </c>
      <c r="N50" s="41">
        <f t="shared" si="17"/>
        <v>35.76663</v>
      </c>
      <c r="O50" s="41">
        <f t="shared" si="18"/>
        <v>282.385378830798</v>
      </c>
    </row>
    <row r="51" ht="15.6" spans="1:15">
      <c r="A51" s="38" t="s">
        <v>130</v>
      </c>
      <c r="B51" s="39">
        <v>21081100</v>
      </c>
      <c r="C51" s="40">
        <v>22966</v>
      </c>
      <c r="D51" s="40">
        <v>22960.5005</v>
      </c>
      <c r="E51" s="40">
        <v>5389.8665</v>
      </c>
      <c r="F51" s="40">
        <v>11977.33409</v>
      </c>
      <c r="G51" s="40">
        <v>19718.2924</v>
      </c>
      <c r="H51" s="41">
        <f t="shared" si="1"/>
        <v>-10988.66591</v>
      </c>
      <c r="I51" s="41">
        <f t="shared" si="2"/>
        <v>52.1524605503788</v>
      </c>
      <c r="J51" s="41">
        <f t="shared" si="3"/>
        <v>-10983.16641</v>
      </c>
      <c r="K51" s="41">
        <f t="shared" si="4"/>
        <v>52.1649521098201</v>
      </c>
      <c r="L51" s="41">
        <f t="shared" si="5"/>
        <v>6587.46759</v>
      </c>
      <c r="M51" s="41">
        <f t="shared" si="6"/>
        <v>222.219494490262</v>
      </c>
      <c r="N51" s="41">
        <f t="shared" si="17"/>
        <v>-7740.95831</v>
      </c>
      <c r="O51" s="41">
        <f t="shared" si="18"/>
        <v>60.7422480964934</v>
      </c>
    </row>
    <row r="52" ht="69" spans="1:15">
      <c r="A52" s="58" t="s">
        <v>131</v>
      </c>
      <c r="B52" s="39">
        <v>21081500</v>
      </c>
      <c r="C52" s="40">
        <v>5860.453</v>
      </c>
      <c r="D52" s="40">
        <v>6152.333</v>
      </c>
      <c r="E52" s="40">
        <v>1615.06</v>
      </c>
      <c r="F52" s="40">
        <v>1943.86833</v>
      </c>
      <c r="G52" s="40">
        <v>3200.93869</v>
      </c>
      <c r="H52" s="41">
        <f t="shared" si="1"/>
        <v>-3916.58467</v>
      </c>
      <c r="I52" s="41">
        <f t="shared" si="2"/>
        <v>33.1692503975375</v>
      </c>
      <c r="J52" s="41">
        <f t="shared" si="3"/>
        <v>-4208.46467</v>
      </c>
      <c r="K52" s="41">
        <f t="shared" si="4"/>
        <v>31.5956293328076</v>
      </c>
      <c r="L52" s="41">
        <f t="shared" si="5"/>
        <v>328.80833</v>
      </c>
      <c r="M52" s="41">
        <f t="shared" si="6"/>
        <v>120.358892548884</v>
      </c>
      <c r="N52" s="41">
        <f t="shared" si="17"/>
        <v>-1257.07036</v>
      </c>
      <c r="O52" s="41">
        <f t="shared" si="18"/>
        <v>60.7280713021092</v>
      </c>
    </row>
    <row r="53" ht="45" spans="1:15">
      <c r="A53" s="63" t="s">
        <v>132</v>
      </c>
      <c r="B53" s="39">
        <v>21081700</v>
      </c>
      <c r="C53" s="40">
        <v>733.8</v>
      </c>
      <c r="D53" s="40">
        <v>733.8</v>
      </c>
      <c r="E53" s="40">
        <v>190.17</v>
      </c>
      <c r="F53" s="40">
        <v>209.97941</v>
      </c>
      <c r="G53" s="40">
        <v>82.2464</v>
      </c>
      <c r="H53" s="41">
        <f t="shared" si="1"/>
        <v>-523.82059</v>
      </c>
      <c r="I53" s="41">
        <f t="shared" si="2"/>
        <v>28.6153461433633</v>
      </c>
      <c r="J53" s="41">
        <f t="shared" si="3"/>
        <v>-523.82059</v>
      </c>
      <c r="K53" s="41">
        <f t="shared" si="4"/>
        <v>28.6153461433633</v>
      </c>
      <c r="L53" s="41">
        <f t="shared" si="5"/>
        <v>19.80941</v>
      </c>
      <c r="M53" s="41">
        <f t="shared" si="6"/>
        <v>110.416685071252</v>
      </c>
      <c r="N53" s="41">
        <f t="shared" si="17"/>
        <v>127.73301</v>
      </c>
      <c r="O53" s="41">
        <f t="shared" si="18"/>
        <v>255.30528995798</v>
      </c>
    </row>
    <row r="54" ht="46.8" spans="1:15">
      <c r="A54" s="38" t="s">
        <v>133</v>
      </c>
      <c r="B54" s="39">
        <v>21081800</v>
      </c>
      <c r="C54" s="40">
        <v>960</v>
      </c>
      <c r="D54" s="40">
        <v>960</v>
      </c>
      <c r="E54" s="40">
        <v>190</v>
      </c>
      <c r="F54" s="40">
        <v>168.47996</v>
      </c>
      <c r="G54" s="40">
        <v>331.33904</v>
      </c>
      <c r="H54" s="41">
        <f t="shared" si="1"/>
        <v>-791.52004</v>
      </c>
      <c r="I54" s="41">
        <f t="shared" si="2"/>
        <v>17.5499958333333</v>
      </c>
      <c r="J54" s="41">
        <f t="shared" si="3"/>
        <v>-791.52004</v>
      </c>
      <c r="K54" s="41">
        <f t="shared" si="4"/>
        <v>17.5499958333333</v>
      </c>
      <c r="L54" s="41">
        <f t="shared" si="5"/>
        <v>-21.52004</v>
      </c>
      <c r="M54" s="41">
        <f t="shared" si="6"/>
        <v>88.6736631578947</v>
      </c>
      <c r="N54" s="41">
        <f t="shared" si="17"/>
        <v>-162.85908</v>
      </c>
      <c r="O54" s="41">
        <f t="shared" si="18"/>
        <v>50.848206719015</v>
      </c>
    </row>
    <row r="55" ht="52.8" spans="1:15">
      <c r="A55" s="57" t="s">
        <v>134</v>
      </c>
      <c r="B55" s="39">
        <v>21082400</v>
      </c>
      <c r="C55" s="40">
        <v>60</v>
      </c>
      <c r="D55" s="40">
        <v>67.258</v>
      </c>
      <c r="E55" s="40">
        <v>22.258</v>
      </c>
      <c r="F55" s="40">
        <v>58.02095</v>
      </c>
      <c r="G55" s="40">
        <v>-42.91948</v>
      </c>
      <c r="H55" s="41">
        <f t="shared" si="1"/>
        <v>-1.97904999999999</v>
      </c>
      <c r="I55" s="41">
        <f t="shared" si="2"/>
        <v>96.7015833333333</v>
      </c>
      <c r="J55" s="41">
        <f t="shared" si="3"/>
        <v>-9.23704999999999</v>
      </c>
      <c r="K55" s="41">
        <f t="shared" si="4"/>
        <v>86.266243420857</v>
      </c>
      <c r="L55" s="41">
        <f t="shared" si="5"/>
        <v>35.76295</v>
      </c>
      <c r="M55" s="41">
        <f t="shared" si="6"/>
        <v>260.674588911852</v>
      </c>
      <c r="N55" s="41">
        <f t="shared" si="17"/>
        <v>100.94043</v>
      </c>
      <c r="O55" s="41">
        <f t="shared" si="18"/>
        <v>-135.185584727494</v>
      </c>
    </row>
    <row r="56" ht="15.6" spans="1:15">
      <c r="A56" s="64" t="s">
        <v>135</v>
      </c>
      <c r="B56" s="47">
        <v>22010000</v>
      </c>
      <c r="C56" s="48">
        <f t="shared" ref="C56:G56" si="20">SUM(C57:C71)</f>
        <v>83858.997</v>
      </c>
      <c r="D56" s="48">
        <f t="shared" si="20"/>
        <v>85217.617</v>
      </c>
      <c r="E56" s="48">
        <f t="shared" si="20"/>
        <v>19058.266</v>
      </c>
      <c r="F56" s="48">
        <f t="shared" si="20"/>
        <v>19655.34828</v>
      </c>
      <c r="G56" s="48">
        <f t="shared" si="20"/>
        <v>19442.9228</v>
      </c>
      <c r="H56" s="49">
        <f t="shared" si="1"/>
        <v>-64203.64872</v>
      </c>
      <c r="I56" s="49">
        <f t="shared" si="2"/>
        <v>23.4385682910088</v>
      </c>
      <c r="J56" s="49">
        <f t="shared" si="3"/>
        <v>-65562.26872</v>
      </c>
      <c r="K56" s="49">
        <f t="shared" si="4"/>
        <v>23.064888425594</v>
      </c>
      <c r="L56" s="49">
        <f t="shared" si="5"/>
        <v>597.082279999999</v>
      </c>
      <c r="M56" s="49">
        <f t="shared" si="6"/>
        <v>103.132930771351</v>
      </c>
      <c r="N56" s="49">
        <f t="shared" si="17"/>
        <v>212.425479999994</v>
      </c>
      <c r="O56" s="49">
        <f t="shared" si="18"/>
        <v>101.092559396471</v>
      </c>
    </row>
    <row r="57" ht="46.8" spans="1:15">
      <c r="A57" s="38" t="s">
        <v>136</v>
      </c>
      <c r="B57" s="39">
        <v>22010200</v>
      </c>
      <c r="C57" s="40"/>
      <c r="D57" s="40"/>
      <c r="E57" s="40"/>
      <c r="F57" s="40">
        <v>0.3328</v>
      </c>
      <c r="G57" s="40">
        <v>0.3028</v>
      </c>
      <c r="H57" s="41">
        <f t="shared" si="1"/>
        <v>0.3328</v>
      </c>
      <c r="I57" s="41">
        <f t="shared" si="2"/>
        <v>0</v>
      </c>
      <c r="J57" s="41">
        <f t="shared" si="3"/>
        <v>0.3328</v>
      </c>
      <c r="K57" s="41">
        <f t="shared" si="4"/>
        <v>0</v>
      </c>
      <c r="L57" s="41">
        <f t="shared" si="5"/>
        <v>0.3328</v>
      </c>
      <c r="M57" s="41">
        <f t="shared" si="6"/>
        <v>0</v>
      </c>
      <c r="N57" s="41">
        <f t="shared" si="17"/>
        <v>0.03</v>
      </c>
      <c r="O57" s="41">
        <f t="shared" si="18"/>
        <v>109.907529722589</v>
      </c>
    </row>
    <row r="58" ht="46.8" spans="1:15">
      <c r="A58" s="38" t="s">
        <v>137</v>
      </c>
      <c r="B58" s="39">
        <v>22010300</v>
      </c>
      <c r="C58" s="40">
        <v>1298.233</v>
      </c>
      <c r="D58" s="40">
        <v>1297.593</v>
      </c>
      <c r="E58" s="40">
        <v>318.575</v>
      </c>
      <c r="F58" s="40">
        <v>405.896</v>
      </c>
      <c r="G58" s="40">
        <v>400.975</v>
      </c>
      <c r="H58" s="41">
        <f t="shared" si="1"/>
        <v>-892.337</v>
      </c>
      <c r="I58" s="41">
        <f t="shared" si="2"/>
        <v>31.2652659422461</v>
      </c>
      <c r="J58" s="41">
        <f t="shared" si="3"/>
        <v>-891.697</v>
      </c>
      <c r="K58" s="41">
        <f t="shared" si="4"/>
        <v>31.280686625159</v>
      </c>
      <c r="L58" s="41">
        <f t="shared" si="5"/>
        <v>87.3209999999999</v>
      </c>
      <c r="M58" s="41">
        <f t="shared" si="6"/>
        <v>127.409872086636</v>
      </c>
      <c r="N58" s="41">
        <f t="shared" si="17"/>
        <v>4.92100000000005</v>
      </c>
      <c r="O58" s="41">
        <f t="shared" si="18"/>
        <v>101.227258557267</v>
      </c>
    </row>
    <row r="59" ht="69" spans="1:15">
      <c r="A59" s="58" t="s">
        <v>138</v>
      </c>
      <c r="B59" s="39">
        <v>22010500</v>
      </c>
      <c r="C59" s="40">
        <v>66.1</v>
      </c>
      <c r="D59" s="40">
        <v>66.1</v>
      </c>
      <c r="E59" s="40"/>
      <c r="F59" s="40">
        <v>42.80265</v>
      </c>
      <c r="G59" s="40">
        <v>3.73</v>
      </c>
      <c r="H59" s="41">
        <f t="shared" si="1"/>
        <v>-23.29735</v>
      </c>
      <c r="I59" s="41">
        <f t="shared" si="2"/>
        <v>64.7543872919819</v>
      </c>
      <c r="J59" s="41">
        <f t="shared" si="3"/>
        <v>-23.29735</v>
      </c>
      <c r="K59" s="41">
        <f t="shared" si="4"/>
        <v>64.7543872919819</v>
      </c>
      <c r="L59" s="41">
        <f t="shared" si="5"/>
        <v>42.80265</v>
      </c>
      <c r="M59" s="41">
        <f t="shared" si="6"/>
        <v>0</v>
      </c>
      <c r="N59" s="41">
        <f t="shared" si="17"/>
        <v>39.07265</v>
      </c>
      <c r="O59" s="41">
        <f t="shared" si="18"/>
        <v>1147.52412868633</v>
      </c>
    </row>
    <row r="60" ht="31.2" hidden="1" spans="1:15">
      <c r="A60" s="38" t="s">
        <v>139</v>
      </c>
      <c r="B60" s="39">
        <v>22010600</v>
      </c>
      <c r="C60" s="40">
        <v>0</v>
      </c>
      <c r="D60" s="40">
        <v>0</v>
      </c>
      <c r="E60" s="40">
        <v>0</v>
      </c>
      <c r="F60" s="40">
        <v>0</v>
      </c>
      <c r="G60" s="40">
        <v>0</v>
      </c>
      <c r="H60" s="41">
        <f t="shared" si="1"/>
        <v>0</v>
      </c>
      <c r="I60" s="41">
        <f t="shared" si="2"/>
        <v>0</v>
      </c>
      <c r="J60" s="41">
        <f t="shared" si="3"/>
        <v>0</v>
      </c>
      <c r="K60" s="41">
        <f t="shared" si="4"/>
        <v>0</v>
      </c>
      <c r="L60" s="41">
        <f t="shared" si="5"/>
        <v>0</v>
      </c>
      <c r="M60" s="41">
        <f t="shared" si="6"/>
        <v>0</v>
      </c>
      <c r="N60" s="41">
        <f t="shared" si="17"/>
        <v>0</v>
      </c>
      <c r="O60" s="41">
        <f t="shared" si="18"/>
        <v>0</v>
      </c>
    </row>
    <row r="61" ht="62.4" spans="1:15">
      <c r="A61" s="38" t="s">
        <v>140</v>
      </c>
      <c r="B61" s="39">
        <v>22010900</v>
      </c>
      <c r="C61" s="40">
        <v>27</v>
      </c>
      <c r="D61" s="40">
        <v>27</v>
      </c>
      <c r="E61" s="40">
        <v>3.9</v>
      </c>
      <c r="F61" s="40">
        <v>12.56898</v>
      </c>
      <c r="G61" s="40">
        <v>6.90134</v>
      </c>
      <c r="H61" s="41">
        <f t="shared" si="1"/>
        <v>-14.43102</v>
      </c>
      <c r="I61" s="41">
        <f t="shared" si="2"/>
        <v>46.5517777777778</v>
      </c>
      <c r="J61" s="41">
        <f t="shared" si="3"/>
        <v>-14.43102</v>
      </c>
      <c r="K61" s="41">
        <f t="shared" si="4"/>
        <v>46.5517777777778</v>
      </c>
      <c r="L61" s="41">
        <f t="shared" si="5"/>
        <v>8.66898</v>
      </c>
      <c r="M61" s="41">
        <f t="shared" si="6"/>
        <v>322.281538461538</v>
      </c>
      <c r="N61" s="41">
        <f t="shared" si="17"/>
        <v>5.66764</v>
      </c>
      <c r="O61" s="41">
        <f t="shared" si="18"/>
        <v>182.12376147241</v>
      </c>
    </row>
    <row r="62" ht="62.4" spans="1:15">
      <c r="A62" s="38" t="s">
        <v>141</v>
      </c>
      <c r="B62" s="39">
        <v>22011000</v>
      </c>
      <c r="C62" s="40">
        <v>2130</v>
      </c>
      <c r="D62" s="40">
        <v>2130</v>
      </c>
      <c r="E62" s="40">
        <v>2.4</v>
      </c>
      <c r="F62" s="40">
        <v>738.88615</v>
      </c>
      <c r="G62" s="40">
        <v>2.4</v>
      </c>
      <c r="H62" s="41">
        <f t="shared" si="1"/>
        <v>-1391.11385</v>
      </c>
      <c r="I62" s="41">
        <f t="shared" si="2"/>
        <v>34.6894906103286</v>
      </c>
      <c r="J62" s="41">
        <f t="shared" si="3"/>
        <v>-1391.11385</v>
      </c>
      <c r="K62" s="41">
        <f t="shared" si="4"/>
        <v>34.6894906103286</v>
      </c>
      <c r="L62" s="41">
        <f t="shared" si="5"/>
        <v>736.48615</v>
      </c>
      <c r="M62" s="41">
        <f t="shared" si="6"/>
        <v>30786.9229166667</v>
      </c>
      <c r="N62" s="41">
        <f t="shared" si="17"/>
        <v>736.48615</v>
      </c>
      <c r="O62" s="41">
        <f t="shared" si="18"/>
        <v>30786.9229166667</v>
      </c>
    </row>
    <row r="63" ht="62.4" spans="1:15">
      <c r="A63" s="38" t="s">
        <v>142</v>
      </c>
      <c r="B63" s="39">
        <v>22011100</v>
      </c>
      <c r="C63" s="40">
        <v>15000</v>
      </c>
      <c r="D63" s="40">
        <v>16356</v>
      </c>
      <c r="E63" s="40">
        <v>4436</v>
      </c>
      <c r="F63" s="40">
        <v>5170.03249</v>
      </c>
      <c r="G63" s="40">
        <v>3517.46002</v>
      </c>
      <c r="H63" s="41">
        <f t="shared" si="1"/>
        <v>-9829.96751</v>
      </c>
      <c r="I63" s="41">
        <f t="shared" si="2"/>
        <v>34.4668832666667</v>
      </c>
      <c r="J63" s="41">
        <f t="shared" si="3"/>
        <v>-11185.96751</v>
      </c>
      <c r="K63" s="41">
        <f t="shared" si="4"/>
        <v>31.6093940449988</v>
      </c>
      <c r="L63" s="41">
        <f t="shared" si="5"/>
        <v>734.032490000001</v>
      </c>
      <c r="M63" s="41">
        <f t="shared" si="6"/>
        <v>116.547170649234</v>
      </c>
      <c r="N63" s="41">
        <f t="shared" si="17"/>
        <v>1652.57247</v>
      </c>
      <c r="O63" s="41">
        <f t="shared" si="18"/>
        <v>146.981983039</v>
      </c>
    </row>
    <row r="64" ht="31.2" spans="1:15">
      <c r="A64" s="38" t="s">
        <v>143</v>
      </c>
      <c r="B64" s="39">
        <v>22011800</v>
      </c>
      <c r="C64" s="40">
        <v>0</v>
      </c>
      <c r="D64" s="40">
        <v>82</v>
      </c>
      <c r="E64" s="40">
        <v>82</v>
      </c>
      <c r="F64" s="40">
        <v>215.12</v>
      </c>
      <c r="G64" s="40">
        <v>-1457.77341</v>
      </c>
      <c r="H64" s="41">
        <f t="shared" si="1"/>
        <v>215.12</v>
      </c>
      <c r="I64" s="41">
        <f t="shared" si="2"/>
        <v>0</v>
      </c>
      <c r="J64" s="41">
        <f t="shared" si="3"/>
        <v>133.12</v>
      </c>
      <c r="K64" s="41">
        <f t="shared" si="4"/>
        <v>262.341463414634</v>
      </c>
      <c r="L64" s="41">
        <f t="shared" si="5"/>
        <v>133.12</v>
      </c>
      <c r="M64" s="41">
        <f t="shared" si="6"/>
        <v>262.341463414634</v>
      </c>
      <c r="N64" s="41">
        <f t="shared" si="17"/>
        <v>1672.89341</v>
      </c>
      <c r="O64" s="41">
        <f t="shared" si="18"/>
        <v>-14.7567515310901</v>
      </c>
    </row>
    <row r="65" ht="15.6" spans="1:15">
      <c r="A65" s="38" t="s">
        <v>144</v>
      </c>
      <c r="B65" s="39">
        <v>22012500</v>
      </c>
      <c r="C65" s="40">
        <v>52330.237</v>
      </c>
      <c r="D65" s="40">
        <v>52230.637</v>
      </c>
      <c r="E65" s="40">
        <v>11087.791</v>
      </c>
      <c r="F65" s="40">
        <v>9873.60282</v>
      </c>
      <c r="G65" s="40">
        <v>13623.02609</v>
      </c>
      <c r="H65" s="41">
        <f t="shared" si="1"/>
        <v>-42456.63418</v>
      </c>
      <c r="I65" s="41">
        <f t="shared" si="2"/>
        <v>18.867873310033</v>
      </c>
      <c r="J65" s="41">
        <f t="shared" si="3"/>
        <v>-42357.03418</v>
      </c>
      <c r="K65" s="41">
        <f t="shared" si="4"/>
        <v>18.9038529627735</v>
      </c>
      <c r="L65" s="41">
        <f t="shared" si="5"/>
        <v>-1214.18818</v>
      </c>
      <c r="M65" s="41">
        <f t="shared" si="6"/>
        <v>89.0493229895837</v>
      </c>
      <c r="N65" s="41">
        <f t="shared" si="17"/>
        <v>-3749.42327</v>
      </c>
      <c r="O65" s="41">
        <f t="shared" si="18"/>
        <v>72.4773097751588</v>
      </c>
    </row>
    <row r="66" ht="31.2" spans="1:15">
      <c r="A66" s="38" t="s">
        <v>145</v>
      </c>
      <c r="B66" s="39">
        <v>22012600</v>
      </c>
      <c r="C66" s="40">
        <v>11609.327</v>
      </c>
      <c r="D66" s="40">
        <v>11630.187</v>
      </c>
      <c r="E66" s="40">
        <v>2779.15</v>
      </c>
      <c r="F66" s="40">
        <v>2746.64349</v>
      </c>
      <c r="G66" s="40">
        <v>2954.38596</v>
      </c>
      <c r="H66" s="41">
        <f t="shared" si="1"/>
        <v>-8862.68351</v>
      </c>
      <c r="I66" s="41">
        <f t="shared" si="2"/>
        <v>23.6589381107105</v>
      </c>
      <c r="J66" s="41">
        <f t="shared" si="3"/>
        <v>-8883.54351</v>
      </c>
      <c r="K66" s="41">
        <f t="shared" si="4"/>
        <v>23.6165032428111</v>
      </c>
      <c r="L66" s="41">
        <f t="shared" si="5"/>
        <v>-32.5065099999997</v>
      </c>
      <c r="M66" s="41">
        <f t="shared" si="6"/>
        <v>98.8303434503355</v>
      </c>
      <c r="N66" s="41">
        <f t="shared" si="17"/>
        <v>-207.74247</v>
      </c>
      <c r="O66" s="41">
        <f t="shared" si="18"/>
        <v>92.9683368113488</v>
      </c>
    </row>
    <row r="67" ht="79.2" spans="1:15">
      <c r="A67" s="57" t="s">
        <v>146</v>
      </c>
      <c r="B67" s="39">
        <v>22012900</v>
      </c>
      <c r="C67" s="40">
        <v>104.1</v>
      </c>
      <c r="D67" s="40">
        <v>104.1</v>
      </c>
      <c r="E67" s="40">
        <v>34.25</v>
      </c>
      <c r="F67" s="40">
        <v>40.963</v>
      </c>
      <c r="G67" s="40">
        <v>33.895</v>
      </c>
      <c r="H67" s="41">
        <f t="shared" si="1"/>
        <v>-63.137</v>
      </c>
      <c r="I67" s="41">
        <f t="shared" si="2"/>
        <v>39.3496637848223</v>
      </c>
      <c r="J67" s="41">
        <f t="shared" si="3"/>
        <v>-63.137</v>
      </c>
      <c r="K67" s="41">
        <f t="shared" si="4"/>
        <v>39.3496637848223</v>
      </c>
      <c r="L67" s="41">
        <f t="shared" si="5"/>
        <v>6.71299999999999</v>
      </c>
      <c r="M67" s="41">
        <f t="shared" si="6"/>
        <v>119.6</v>
      </c>
      <c r="N67" s="41">
        <f t="shared" si="17"/>
        <v>7.068</v>
      </c>
      <c r="O67" s="41">
        <f t="shared" si="18"/>
        <v>120.85263313173</v>
      </c>
    </row>
    <row r="68" ht="15.6" spans="1:15">
      <c r="A68" s="38" t="s">
        <v>147</v>
      </c>
      <c r="B68" s="39">
        <v>22013100</v>
      </c>
      <c r="C68" s="40">
        <v>1</v>
      </c>
      <c r="D68" s="40">
        <v>1</v>
      </c>
      <c r="E68" s="40">
        <v>1</v>
      </c>
      <c r="F68" s="40">
        <v>1.29705</v>
      </c>
      <c r="G68" s="40">
        <v>1.2</v>
      </c>
      <c r="H68" s="41">
        <f t="shared" si="1"/>
        <v>0.29705</v>
      </c>
      <c r="I68" s="41">
        <f t="shared" si="2"/>
        <v>129.705</v>
      </c>
      <c r="J68" s="41">
        <f t="shared" si="3"/>
        <v>0.29705</v>
      </c>
      <c r="K68" s="41">
        <f t="shared" si="4"/>
        <v>129.705</v>
      </c>
      <c r="L68" s="41">
        <f t="shared" si="5"/>
        <v>0.29705</v>
      </c>
      <c r="M68" s="41">
        <f t="shared" si="6"/>
        <v>129.705</v>
      </c>
      <c r="N68" s="41">
        <f t="shared" si="17"/>
        <v>0.0970500000000001</v>
      </c>
      <c r="O68" s="41">
        <f t="shared" si="18"/>
        <v>108.0875</v>
      </c>
    </row>
    <row r="69" ht="46.8" spans="1:15">
      <c r="A69" s="38" t="s">
        <v>148</v>
      </c>
      <c r="B69" s="39">
        <v>22013200</v>
      </c>
      <c r="C69" s="40">
        <v>492.4</v>
      </c>
      <c r="D69" s="40">
        <v>492.4</v>
      </c>
      <c r="E69" s="40">
        <v>124.8</v>
      </c>
      <c r="F69" s="40">
        <v>107.2228</v>
      </c>
      <c r="G69" s="40">
        <v>131.2</v>
      </c>
      <c r="H69" s="41">
        <f t="shared" si="1"/>
        <v>-385.1772</v>
      </c>
      <c r="I69" s="41">
        <f t="shared" si="2"/>
        <v>21.7755483346872</v>
      </c>
      <c r="J69" s="41">
        <f t="shared" si="3"/>
        <v>-385.1772</v>
      </c>
      <c r="K69" s="41">
        <f t="shared" si="4"/>
        <v>21.7755483346872</v>
      </c>
      <c r="L69" s="41">
        <f t="shared" si="5"/>
        <v>-17.5772</v>
      </c>
      <c r="M69" s="41">
        <f t="shared" si="6"/>
        <v>85.9157051282051</v>
      </c>
      <c r="N69" s="41">
        <f t="shared" si="17"/>
        <v>-23.9772</v>
      </c>
      <c r="O69" s="41">
        <f t="shared" si="18"/>
        <v>81.7246951219512</v>
      </c>
    </row>
    <row r="70" ht="15.6" spans="1:15">
      <c r="A70" s="38" t="s">
        <v>149</v>
      </c>
      <c r="B70" s="39">
        <v>22013300</v>
      </c>
      <c r="C70" s="40">
        <v>440.8</v>
      </c>
      <c r="D70" s="40">
        <v>440.8</v>
      </c>
      <c r="E70" s="40">
        <v>62.8</v>
      </c>
      <c r="F70" s="40">
        <v>124.53735</v>
      </c>
      <c r="G70" s="40">
        <v>65.6</v>
      </c>
      <c r="H70" s="41">
        <f t="shared" si="1"/>
        <v>-316.26265</v>
      </c>
      <c r="I70" s="41">
        <f t="shared" si="2"/>
        <v>28.2525748638839</v>
      </c>
      <c r="J70" s="41">
        <f t="shared" si="3"/>
        <v>-316.26265</v>
      </c>
      <c r="K70" s="41">
        <f t="shared" si="4"/>
        <v>28.2525748638839</v>
      </c>
      <c r="L70" s="41">
        <f t="shared" si="5"/>
        <v>61.73735</v>
      </c>
      <c r="M70" s="41">
        <f t="shared" si="6"/>
        <v>198.307882165605</v>
      </c>
      <c r="N70" s="41">
        <f t="shared" si="17"/>
        <v>58.93735</v>
      </c>
      <c r="O70" s="41">
        <f t="shared" si="18"/>
        <v>189.843521341463</v>
      </c>
    </row>
    <row r="71" ht="46.8" spans="1:15">
      <c r="A71" s="38" t="s">
        <v>150</v>
      </c>
      <c r="B71" s="39">
        <v>22013400</v>
      </c>
      <c r="C71" s="40">
        <v>359.8</v>
      </c>
      <c r="D71" s="40">
        <v>359.8</v>
      </c>
      <c r="E71" s="40">
        <v>125.6</v>
      </c>
      <c r="F71" s="40">
        <v>175.4427</v>
      </c>
      <c r="G71" s="40">
        <v>159.62</v>
      </c>
      <c r="H71" s="41">
        <f t="shared" si="1"/>
        <v>-184.3573</v>
      </c>
      <c r="I71" s="41">
        <f t="shared" si="2"/>
        <v>48.7611728738188</v>
      </c>
      <c r="J71" s="41">
        <f t="shared" si="3"/>
        <v>-184.3573</v>
      </c>
      <c r="K71" s="41">
        <f t="shared" si="4"/>
        <v>48.7611728738188</v>
      </c>
      <c r="L71" s="41">
        <f t="shared" si="5"/>
        <v>49.8427</v>
      </c>
      <c r="M71" s="41">
        <f t="shared" si="6"/>
        <v>139.683678343949</v>
      </c>
      <c r="N71" s="41">
        <f t="shared" si="17"/>
        <v>15.8227</v>
      </c>
      <c r="O71" s="41">
        <f t="shared" si="18"/>
        <v>109.912730234306</v>
      </c>
    </row>
    <row r="72" ht="31.2" spans="1:15">
      <c r="A72" s="38" t="s">
        <v>151</v>
      </c>
      <c r="B72" s="39">
        <v>22020400</v>
      </c>
      <c r="C72" s="40">
        <v>3062</v>
      </c>
      <c r="D72" s="40">
        <v>3062</v>
      </c>
      <c r="E72" s="40"/>
      <c r="F72" s="40"/>
      <c r="G72" s="40"/>
      <c r="H72" s="41">
        <f t="shared" si="1"/>
        <v>-3062</v>
      </c>
      <c r="I72" s="41">
        <f t="shared" si="2"/>
        <v>0</v>
      </c>
      <c r="J72" s="41">
        <f t="shared" si="3"/>
        <v>-3062</v>
      </c>
      <c r="K72" s="41">
        <f t="shared" si="4"/>
        <v>0</v>
      </c>
      <c r="L72" s="41">
        <f t="shared" si="5"/>
        <v>0</v>
      </c>
      <c r="M72" s="41">
        <f t="shared" si="6"/>
        <v>0</v>
      </c>
      <c r="N72" s="41">
        <f t="shared" si="17"/>
        <v>0</v>
      </c>
      <c r="O72" s="41">
        <f t="shared" si="18"/>
        <v>0</v>
      </c>
    </row>
    <row r="73" ht="46.8" spans="1:15">
      <c r="A73" s="73" t="s">
        <v>152</v>
      </c>
      <c r="B73" s="39">
        <v>22080400</v>
      </c>
      <c r="C73" s="40">
        <v>90866.86</v>
      </c>
      <c r="D73" s="40">
        <v>90956.86</v>
      </c>
      <c r="E73" s="40">
        <v>22409.665</v>
      </c>
      <c r="F73" s="40">
        <v>23847.25488</v>
      </c>
      <c r="G73" s="40">
        <v>20137.41642</v>
      </c>
      <c r="H73" s="41">
        <f t="shared" si="1"/>
        <v>-67019.60512</v>
      </c>
      <c r="I73" s="41">
        <f t="shared" si="2"/>
        <v>26.2441718355845</v>
      </c>
      <c r="J73" s="41">
        <f t="shared" si="3"/>
        <v>-67109.60512</v>
      </c>
      <c r="K73" s="41">
        <f t="shared" si="4"/>
        <v>26.2182037506572</v>
      </c>
      <c r="L73" s="41">
        <f t="shared" si="5"/>
        <v>1437.58988</v>
      </c>
      <c r="M73" s="41">
        <f t="shared" si="6"/>
        <v>106.415044044612</v>
      </c>
      <c r="N73" s="41">
        <f t="shared" si="17"/>
        <v>3709.83846</v>
      </c>
      <c r="O73" s="41">
        <f t="shared" si="18"/>
        <v>118.422613818104</v>
      </c>
    </row>
    <row r="74" ht="15.6" spans="1:15">
      <c r="A74" s="38" t="s">
        <v>153</v>
      </c>
      <c r="B74" s="39">
        <v>22090000</v>
      </c>
      <c r="C74" s="40">
        <v>1441.678</v>
      </c>
      <c r="D74" s="40">
        <v>1464.688</v>
      </c>
      <c r="E74" s="40">
        <v>306.293</v>
      </c>
      <c r="F74" s="40">
        <v>279.40958</v>
      </c>
      <c r="G74" s="40">
        <v>392.4646</v>
      </c>
      <c r="H74" s="41">
        <f t="shared" ref="H74:H84" si="21">F74-C74</f>
        <v>-1162.26842</v>
      </c>
      <c r="I74" s="41">
        <f t="shared" ref="I74:I84" si="22">IF(C74=0,0,F74/C74*100)</f>
        <v>19.3808589712821</v>
      </c>
      <c r="J74" s="41">
        <f t="shared" ref="J74:J84" si="23">F74-D74</f>
        <v>-1185.27842</v>
      </c>
      <c r="K74" s="41">
        <f t="shared" ref="K74:K84" si="24">IF(D74=0,0,F74/D74*100)</f>
        <v>19.0763889647488</v>
      </c>
      <c r="L74" s="41">
        <f t="shared" ref="L74:L84" si="25">F74-E74</f>
        <v>-26.8834199999999</v>
      </c>
      <c r="M74" s="41">
        <f t="shared" ref="M74:M84" si="26">IF(E74=0,0,F74/E74*100)</f>
        <v>91.222972774435</v>
      </c>
      <c r="N74" s="41">
        <f t="shared" ref="N74:N84" si="27">F74-G74</f>
        <v>-113.05502</v>
      </c>
      <c r="O74" s="41">
        <f t="shared" ref="O74:O84" si="28">IF(G74=0,0,F74/G74*100)</f>
        <v>71.1935751657602</v>
      </c>
    </row>
    <row r="75" ht="46.8" spans="1:15">
      <c r="A75" s="38" t="s">
        <v>154</v>
      </c>
      <c r="B75" s="39">
        <v>22130000</v>
      </c>
      <c r="C75" s="40">
        <v>399.7</v>
      </c>
      <c r="D75" s="40">
        <v>399.7</v>
      </c>
      <c r="E75" s="40">
        <v>43.8</v>
      </c>
      <c r="F75" s="40">
        <v>107.60902</v>
      </c>
      <c r="G75" s="40">
        <v>90.90122</v>
      </c>
      <c r="H75" s="41">
        <f t="shared" si="21"/>
        <v>-292.09098</v>
      </c>
      <c r="I75" s="41">
        <f t="shared" si="22"/>
        <v>26.9224468351263</v>
      </c>
      <c r="J75" s="41">
        <f t="shared" si="23"/>
        <v>-292.09098</v>
      </c>
      <c r="K75" s="41">
        <f t="shared" si="24"/>
        <v>26.9224468351263</v>
      </c>
      <c r="L75" s="41">
        <f t="shared" si="25"/>
        <v>63.80902</v>
      </c>
      <c r="M75" s="41">
        <f t="shared" si="26"/>
        <v>245.682694063927</v>
      </c>
      <c r="N75" s="41">
        <f t="shared" si="27"/>
        <v>16.7078</v>
      </c>
      <c r="O75" s="41">
        <f t="shared" si="28"/>
        <v>118.380171355236</v>
      </c>
    </row>
    <row r="76" ht="15.6" spans="1:15">
      <c r="A76" s="73" t="s">
        <v>127</v>
      </c>
      <c r="B76" s="39">
        <v>24060300</v>
      </c>
      <c r="C76" s="40">
        <v>2981</v>
      </c>
      <c r="D76" s="40">
        <v>4724.81</v>
      </c>
      <c r="E76" s="40">
        <v>2550.285</v>
      </c>
      <c r="F76" s="40">
        <v>9985.53936</v>
      </c>
      <c r="G76" s="40">
        <v>9344.51214</v>
      </c>
      <c r="H76" s="41">
        <f t="shared" si="21"/>
        <v>7004.53936</v>
      </c>
      <c r="I76" s="41">
        <f t="shared" si="22"/>
        <v>334.972806440792</v>
      </c>
      <c r="J76" s="41">
        <f t="shared" si="23"/>
        <v>5260.72936</v>
      </c>
      <c r="K76" s="41">
        <f t="shared" si="24"/>
        <v>211.342664784404</v>
      </c>
      <c r="L76" s="41">
        <f t="shared" si="25"/>
        <v>7435.25436</v>
      </c>
      <c r="M76" s="41">
        <f t="shared" si="26"/>
        <v>391.546017798011</v>
      </c>
      <c r="N76" s="41">
        <f t="shared" si="27"/>
        <v>641.02722</v>
      </c>
      <c r="O76" s="41">
        <f t="shared" si="28"/>
        <v>106.859932443728</v>
      </c>
    </row>
    <row r="77" ht="15.6" hidden="1" spans="1:15">
      <c r="A77" s="73" t="s">
        <v>155</v>
      </c>
      <c r="B77" s="39">
        <v>24060600</v>
      </c>
      <c r="C77" s="40">
        <v>0</v>
      </c>
      <c r="D77" s="40">
        <v>0</v>
      </c>
      <c r="E77" s="40">
        <v>0</v>
      </c>
      <c r="F77" s="40">
        <v>0</v>
      </c>
      <c r="G77" s="40">
        <v>0</v>
      </c>
      <c r="H77" s="41">
        <f t="shared" si="21"/>
        <v>0</v>
      </c>
      <c r="I77" s="41">
        <f t="shared" si="22"/>
        <v>0</v>
      </c>
      <c r="J77" s="41">
        <f t="shared" si="23"/>
        <v>0</v>
      </c>
      <c r="K77" s="41">
        <f t="shared" si="24"/>
        <v>0</v>
      </c>
      <c r="L77" s="41">
        <f t="shared" si="25"/>
        <v>0</v>
      </c>
      <c r="M77" s="41">
        <f t="shared" si="26"/>
        <v>0</v>
      </c>
      <c r="N77" s="41">
        <f t="shared" si="27"/>
        <v>0</v>
      </c>
      <c r="O77" s="41">
        <f t="shared" si="28"/>
        <v>0</v>
      </c>
    </row>
    <row r="78" ht="55.2" hidden="1" spans="1:15">
      <c r="A78" s="74" t="s">
        <v>156</v>
      </c>
      <c r="B78" s="39">
        <v>24061900</v>
      </c>
      <c r="C78" s="40">
        <v>0</v>
      </c>
      <c r="D78" s="40">
        <v>0</v>
      </c>
      <c r="E78" s="40">
        <v>0</v>
      </c>
      <c r="F78" s="40">
        <v>0</v>
      </c>
      <c r="G78" s="40">
        <v>0</v>
      </c>
      <c r="H78" s="41">
        <f t="shared" si="21"/>
        <v>0</v>
      </c>
      <c r="I78" s="41">
        <f t="shared" si="22"/>
        <v>0</v>
      </c>
      <c r="J78" s="41">
        <f t="shared" si="23"/>
        <v>0</v>
      </c>
      <c r="K78" s="41">
        <f t="shared" si="24"/>
        <v>0</v>
      </c>
      <c r="L78" s="41">
        <f t="shared" si="25"/>
        <v>0</v>
      </c>
      <c r="M78" s="41">
        <f t="shared" si="26"/>
        <v>0</v>
      </c>
      <c r="N78" s="41">
        <f t="shared" si="27"/>
        <v>0</v>
      </c>
      <c r="O78" s="41">
        <f t="shared" si="28"/>
        <v>0</v>
      </c>
    </row>
    <row r="79" ht="62.4" hidden="1" spans="1:15">
      <c r="A79" s="73" t="s">
        <v>157</v>
      </c>
      <c r="B79" s="39">
        <v>24062000</v>
      </c>
      <c r="C79" s="40">
        <v>0</v>
      </c>
      <c r="D79" s="40">
        <v>0</v>
      </c>
      <c r="E79" s="40">
        <v>0</v>
      </c>
      <c r="F79" s="40">
        <v>0</v>
      </c>
      <c r="G79" s="40">
        <v>0</v>
      </c>
      <c r="H79" s="41">
        <f t="shared" si="21"/>
        <v>0</v>
      </c>
      <c r="I79" s="41">
        <f t="shared" si="22"/>
        <v>0</v>
      </c>
      <c r="J79" s="41">
        <f t="shared" si="23"/>
        <v>0</v>
      </c>
      <c r="K79" s="41">
        <f t="shared" si="24"/>
        <v>0</v>
      </c>
      <c r="L79" s="41">
        <f t="shared" si="25"/>
        <v>0</v>
      </c>
      <c r="M79" s="41">
        <f t="shared" si="26"/>
        <v>0</v>
      </c>
      <c r="N79" s="41">
        <f t="shared" si="27"/>
        <v>0</v>
      </c>
      <c r="O79" s="41">
        <f t="shared" si="28"/>
        <v>0</v>
      </c>
    </row>
    <row r="80" ht="92.4" spans="1:15">
      <c r="A80" s="75" t="s">
        <v>158</v>
      </c>
      <c r="B80" s="39">
        <v>24062200</v>
      </c>
      <c r="C80" s="40">
        <v>16050</v>
      </c>
      <c r="D80" s="40">
        <v>16050</v>
      </c>
      <c r="E80" s="40">
        <v>3306</v>
      </c>
      <c r="F80" s="40">
        <v>6912.57793</v>
      </c>
      <c r="G80" s="40">
        <v>4021.2666</v>
      </c>
      <c r="H80" s="41">
        <f t="shared" si="21"/>
        <v>-9137.42207</v>
      </c>
      <c r="I80" s="41">
        <f t="shared" si="22"/>
        <v>43.0690213707165</v>
      </c>
      <c r="J80" s="41">
        <f t="shared" si="23"/>
        <v>-9137.42207</v>
      </c>
      <c r="K80" s="41">
        <f t="shared" si="24"/>
        <v>43.0690213707165</v>
      </c>
      <c r="L80" s="41">
        <f t="shared" si="25"/>
        <v>3606.57793</v>
      </c>
      <c r="M80" s="41">
        <f t="shared" si="26"/>
        <v>209.091891409558</v>
      </c>
      <c r="N80" s="41">
        <f t="shared" si="27"/>
        <v>2891.31133</v>
      </c>
      <c r="O80" s="41">
        <f t="shared" si="28"/>
        <v>171.900513385509</v>
      </c>
    </row>
    <row r="81" ht="15.6" spans="1:15">
      <c r="A81" s="76" t="s">
        <v>159</v>
      </c>
      <c r="B81" s="35">
        <v>30000000</v>
      </c>
      <c r="C81" s="36">
        <f t="shared" ref="C81:G81" si="29">SUM(C82:C83)</f>
        <v>86.05</v>
      </c>
      <c r="D81" s="36">
        <f t="shared" si="29"/>
        <v>86.05</v>
      </c>
      <c r="E81" s="36">
        <f t="shared" si="29"/>
        <v>16.05</v>
      </c>
      <c r="F81" s="36">
        <f t="shared" si="29"/>
        <v>24.47647</v>
      </c>
      <c r="G81" s="36">
        <f t="shared" si="29"/>
        <v>24.38924</v>
      </c>
      <c r="H81" s="37">
        <f t="shared" si="21"/>
        <v>-61.57353</v>
      </c>
      <c r="I81" s="37">
        <f t="shared" si="22"/>
        <v>28.4444741429402</v>
      </c>
      <c r="J81" s="37">
        <f t="shared" si="23"/>
        <v>-61.57353</v>
      </c>
      <c r="K81" s="37">
        <f t="shared" si="24"/>
        <v>28.4444741429402</v>
      </c>
      <c r="L81" s="37">
        <f t="shared" si="25"/>
        <v>8.42647</v>
      </c>
      <c r="M81" s="37">
        <f t="shared" si="26"/>
        <v>152.501370716511</v>
      </c>
      <c r="N81" s="37">
        <f t="shared" si="27"/>
        <v>0.0872299999999981</v>
      </c>
      <c r="O81" s="37">
        <f t="shared" si="28"/>
        <v>100.357657721192</v>
      </c>
    </row>
    <row r="82" ht="62.4" spans="1:15">
      <c r="A82" s="73" t="s">
        <v>160</v>
      </c>
      <c r="B82" s="39">
        <v>31010200</v>
      </c>
      <c r="C82" s="40">
        <v>86.05</v>
      </c>
      <c r="D82" s="40">
        <v>86.05</v>
      </c>
      <c r="E82" s="40">
        <v>16.05</v>
      </c>
      <c r="F82" s="40">
        <v>24.47647</v>
      </c>
      <c r="G82" s="40">
        <v>24.38924</v>
      </c>
      <c r="H82" s="41">
        <f t="shared" si="21"/>
        <v>-61.57353</v>
      </c>
      <c r="I82" s="41">
        <f t="shared" si="22"/>
        <v>28.4444741429402</v>
      </c>
      <c r="J82" s="41">
        <f t="shared" si="23"/>
        <v>-61.57353</v>
      </c>
      <c r="K82" s="41">
        <f t="shared" si="24"/>
        <v>28.4444741429402</v>
      </c>
      <c r="L82" s="41">
        <f t="shared" si="25"/>
        <v>8.42647</v>
      </c>
      <c r="M82" s="41">
        <f t="shared" si="26"/>
        <v>152.501370716511</v>
      </c>
      <c r="N82" s="41">
        <f t="shared" si="27"/>
        <v>0.0872299999999981</v>
      </c>
      <c r="O82" s="41">
        <f t="shared" si="28"/>
        <v>100.357657721192</v>
      </c>
    </row>
    <row r="83" ht="31.2" hidden="1" spans="1:15">
      <c r="A83" s="73" t="s">
        <v>161</v>
      </c>
      <c r="B83" s="39">
        <v>31020000</v>
      </c>
      <c r="C83" s="40">
        <v>0</v>
      </c>
      <c r="D83" s="40">
        <v>0</v>
      </c>
      <c r="E83" s="40">
        <v>0</v>
      </c>
      <c r="F83" s="40">
        <v>0</v>
      </c>
      <c r="G83" s="40">
        <v>0</v>
      </c>
      <c r="H83" s="41">
        <f t="shared" si="21"/>
        <v>0</v>
      </c>
      <c r="I83" s="41">
        <f t="shared" si="22"/>
        <v>0</v>
      </c>
      <c r="J83" s="41">
        <f t="shared" si="23"/>
        <v>0</v>
      </c>
      <c r="K83" s="41">
        <f t="shared" si="24"/>
        <v>0</v>
      </c>
      <c r="L83" s="41">
        <f t="shared" si="25"/>
        <v>0</v>
      </c>
      <c r="M83" s="41">
        <f t="shared" si="26"/>
        <v>0</v>
      </c>
      <c r="N83" s="41">
        <f t="shared" si="27"/>
        <v>0</v>
      </c>
      <c r="O83" s="41">
        <f t="shared" si="28"/>
        <v>0</v>
      </c>
    </row>
    <row r="84" ht="16.8" spans="1:15">
      <c r="A84" s="77" t="s">
        <v>162</v>
      </c>
      <c r="B84" s="78"/>
      <c r="C84" s="79">
        <f t="shared" ref="C84:G84" si="30">C10+C45+C81</f>
        <v>8570548.9</v>
      </c>
      <c r="D84" s="79">
        <f t="shared" si="30"/>
        <v>8616343.831</v>
      </c>
      <c r="E84" s="79">
        <f t="shared" si="30"/>
        <v>1962569.771</v>
      </c>
      <c r="F84" s="79">
        <f t="shared" si="30"/>
        <v>2129483.87829</v>
      </c>
      <c r="G84" s="79">
        <f t="shared" si="30"/>
        <v>1759880.97463</v>
      </c>
      <c r="H84" s="80">
        <f t="shared" si="21"/>
        <v>-6441065.02171</v>
      </c>
      <c r="I84" s="80">
        <f t="shared" si="22"/>
        <v>24.846528537863</v>
      </c>
      <c r="J84" s="80">
        <f t="shared" si="23"/>
        <v>-6486859.95271</v>
      </c>
      <c r="K84" s="80">
        <f t="shared" si="24"/>
        <v>24.7144719391131</v>
      </c>
      <c r="L84" s="80">
        <f t="shared" si="25"/>
        <v>166914.10729</v>
      </c>
      <c r="M84" s="80">
        <f t="shared" si="26"/>
        <v>108.504875075343</v>
      </c>
      <c r="N84" s="80">
        <f t="shared" si="27"/>
        <v>369602.90366</v>
      </c>
      <c r="O84" s="80">
        <f t="shared" si="28"/>
        <v>121.001585276965</v>
      </c>
    </row>
    <row r="85" ht="26.5" customHeight="1" spans="3:7">
      <c r="C85" s="81"/>
      <c r="D85" s="81"/>
      <c r="E85" s="81"/>
      <c r="F85" s="81"/>
      <c r="G85" s="82"/>
    </row>
    <row r="86" ht="26.5" customHeight="1" spans="3:7">
      <c r="C86" s="81"/>
      <c r="D86" s="81"/>
      <c r="E86" s="81"/>
      <c r="F86" s="81"/>
      <c r="G86" s="81"/>
    </row>
    <row r="87" spans="3:6">
      <c r="C87" s="83"/>
      <c r="D87" s="84"/>
      <c r="E87" s="6"/>
      <c r="F87" s="85"/>
    </row>
    <row r="88" spans="4:5">
      <c r="D88" s="6"/>
      <c r="E88" s="6"/>
    </row>
    <row r="89" spans="4:5">
      <c r="D89" s="6"/>
      <c r="E89" s="6"/>
    </row>
    <row r="90" spans="4:5">
      <c r="D90" s="6"/>
      <c r="E90" s="6"/>
    </row>
    <row r="91" spans="4:5">
      <c r="D91" s="6"/>
      <c r="E91" s="6"/>
    </row>
    <row r="92" spans="4:5">
      <c r="D92" s="6"/>
      <c r="E92" s="6"/>
    </row>
    <row r="93" spans="4:5">
      <c r="D93" s="6"/>
      <c r="E93" s="6"/>
    </row>
  </sheetData>
  <mergeCells count="19">
    <mergeCell ref="A1:O1"/>
    <mergeCell ref="A2:O2"/>
    <mergeCell ref="A3:O3"/>
    <mergeCell ref="A4:O4"/>
    <mergeCell ref="F6:G6"/>
    <mergeCell ref="H6:O6"/>
    <mergeCell ref="H7:I7"/>
    <mergeCell ref="J7:K7"/>
    <mergeCell ref="L7:M7"/>
    <mergeCell ref="N7:O7"/>
    <mergeCell ref="A9:O9"/>
    <mergeCell ref="A84:B84"/>
    <mergeCell ref="A6:A8"/>
    <mergeCell ref="B6:B8"/>
    <mergeCell ref="C6:C8"/>
    <mergeCell ref="D6:D8"/>
    <mergeCell ref="E6:E8"/>
    <mergeCell ref="F7:F8"/>
    <mergeCell ref="G7:G8"/>
  </mergeCells>
  <pageMargins left="0.91" right="0.196850393700787" top="0.196850393700787" bottom="0.196850393700787" header="0.31496062992126" footer="0.31496062992126"/>
  <pageSetup paperSize="9" scale="50" orientation="landscape"/>
  <headerFooter/>
  <rowBreaks count="1" manualBreakCount="1">
    <brk id="33" max="14"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ЗагФ_ТГ</vt:lpstr>
      <vt:lpstr>По платежах_Область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Sasha</dc:creator>
  <cp:lastModifiedBy>User</cp:lastModifiedBy>
  <dcterms:created xsi:type="dcterms:W3CDTF">1998-03-10T10:21:00Z</dcterms:created>
  <cp:lastPrinted>2026-04-28T09:30:00Z</cp:lastPrinted>
  <dcterms:modified xsi:type="dcterms:W3CDTF">2026-04-29T08:44:07Z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81FEFCA7E7774408AEDB274235607346_13</vt:lpwstr>
  </property>
  <property fmtid="{D5CDD505-2E9C-101B-9397-08002B2CF9AE}" pid="3" name="KSOProductBuildVer">
    <vt:lpwstr>1049-12.2.0.22549</vt:lpwstr>
  </property>
</Properties>
</file>