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K:\EP\224-225-Доходи\ FACEBOOK\"/>
    </mc:Choice>
  </mc:AlternateContent>
  <xr:revisionPtr revIDLastSave="0" documentId="13_ncr:1_{6F6D7FCF-17E3-4A6B-8837-A23C12768EC0}" xr6:coauthVersionLast="47" xr6:coauthVersionMax="47" xr10:uidLastSave="{00000000-0000-0000-0000-000000000000}"/>
  <bookViews>
    <workbookView xWindow="-110" yWindow="-110" windowWidth="19420" windowHeight="10420" activeTab="1" xr2:uid="{C12F91CF-D270-44A3-879A-E8D73E7414AE}"/>
  </bookViews>
  <sheets>
    <sheet name="ЗагФ_ТГ" sheetId="1" r:id="rId1"/>
    <sheet name="По платежах_Область" sheetId="2" r:id="rId2"/>
  </sheets>
  <externalReferences>
    <externalReference r:id="rId3"/>
  </externalReferences>
  <definedNames>
    <definedName name="_xlnm.Print_Titles" localSheetId="1">'По платежах_Область'!$6:$8</definedName>
    <definedName name="_xlnm.Print_Area" localSheetId="0">ЗагФ_ТГ!$A$1:$N$67</definedName>
    <definedName name="_xlnm.Print_Area" localSheetId="1">'По платежах_Область'!$A$1:$O$114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9" i="2" l="1"/>
  <c r="F109" i="2"/>
  <c r="N109" i="2" s="1"/>
  <c r="E109" i="2"/>
  <c r="M109" i="2" s="1"/>
  <c r="D109" i="2"/>
  <c r="C109" i="2"/>
  <c r="G108" i="2"/>
  <c r="F108" i="2"/>
  <c r="N108" i="2" s="1"/>
  <c r="E108" i="2"/>
  <c r="M108" i="2" s="1"/>
  <c r="G107" i="2"/>
  <c r="F107" i="2"/>
  <c r="E107" i="2"/>
  <c r="D107" i="2"/>
  <c r="C107" i="2"/>
  <c r="G106" i="2"/>
  <c r="F106" i="2"/>
  <c r="N106" i="2" s="1"/>
  <c r="E106" i="2"/>
  <c r="D106" i="2"/>
  <c r="C106" i="2"/>
  <c r="G105" i="2"/>
  <c r="O105" i="2" s="1"/>
  <c r="F105" i="2"/>
  <c r="E105" i="2"/>
  <c r="D105" i="2"/>
  <c r="K105" i="2" s="1"/>
  <c r="C105" i="2"/>
  <c r="G104" i="2"/>
  <c r="G103" i="2" s="1"/>
  <c r="F104" i="2"/>
  <c r="E104" i="2"/>
  <c r="D104" i="2"/>
  <c r="C104" i="2"/>
  <c r="G102" i="2"/>
  <c r="F102" i="2"/>
  <c r="N102" i="2" s="1"/>
  <c r="E102" i="2"/>
  <c r="D102" i="2"/>
  <c r="C102" i="2"/>
  <c r="G100" i="2"/>
  <c r="F100" i="2"/>
  <c r="E100" i="2"/>
  <c r="D100" i="2"/>
  <c r="C100" i="2"/>
  <c r="G99" i="2"/>
  <c r="F99" i="2"/>
  <c r="L99" i="2" s="1"/>
  <c r="E99" i="2"/>
  <c r="M99" i="2" s="1"/>
  <c r="D99" i="2"/>
  <c r="C99" i="2"/>
  <c r="G98" i="2"/>
  <c r="F98" i="2"/>
  <c r="E98" i="2"/>
  <c r="D98" i="2"/>
  <c r="K98" i="2" s="1"/>
  <c r="C98" i="2"/>
  <c r="I98" i="2" s="1"/>
  <c r="G97" i="2"/>
  <c r="F97" i="2"/>
  <c r="E97" i="2"/>
  <c r="D97" i="2"/>
  <c r="C97" i="2"/>
  <c r="G96" i="2"/>
  <c r="F96" i="2"/>
  <c r="N96" i="2" s="1"/>
  <c r="E96" i="2"/>
  <c r="M96" i="2" s="1"/>
  <c r="D96" i="2"/>
  <c r="J96" i="2" s="1"/>
  <c r="C96" i="2"/>
  <c r="G95" i="2"/>
  <c r="F95" i="2"/>
  <c r="H95" i="2" s="1"/>
  <c r="E95" i="2"/>
  <c r="D95" i="2"/>
  <c r="K95" i="2" s="1"/>
  <c r="C95" i="2"/>
  <c r="G94" i="2"/>
  <c r="F94" i="2"/>
  <c r="L94" i="2" s="1"/>
  <c r="E94" i="2"/>
  <c r="D94" i="2"/>
  <c r="C94" i="2"/>
  <c r="G93" i="2"/>
  <c r="O93" i="2" s="1"/>
  <c r="F93" i="2"/>
  <c r="E93" i="2"/>
  <c r="M93" i="2" s="1"/>
  <c r="D93" i="2"/>
  <c r="C93" i="2"/>
  <c r="G91" i="2"/>
  <c r="O91" i="2" s="1"/>
  <c r="F91" i="2"/>
  <c r="E91" i="2"/>
  <c r="M91" i="2" s="1"/>
  <c r="D91" i="2"/>
  <c r="K91" i="2" s="1"/>
  <c r="C91" i="2"/>
  <c r="G90" i="2"/>
  <c r="F90" i="2"/>
  <c r="E90" i="2"/>
  <c r="D90" i="2"/>
  <c r="C90" i="2"/>
  <c r="G89" i="2"/>
  <c r="F89" i="2"/>
  <c r="E89" i="2"/>
  <c r="D89" i="2"/>
  <c r="C89" i="2"/>
  <c r="G88" i="2"/>
  <c r="F88" i="2"/>
  <c r="E88" i="2"/>
  <c r="M88" i="2" s="1"/>
  <c r="D88" i="2"/>
  <c r="C88" i="2"/>
  <c r="I88" i="2" s="1"/>
  <c r="G87" i="2"/>
  <c r="F87" i="2"/>
  <c r="E87" i="2"/>
  <c r="M87" i="2" s="1"/>
  <c r="D87" i="2"/>
  <c r="C87" i="2"/>
  <c r="I87" i="2" s="1"/>
  <c r="G83" i="2"/>
  <c r="F83" i="2"/>
  <c r="E83" i="2"/>
  <c r="M83" i="2" s="1"/>
  <c r="D83" i="2"/>
  <c r="C83" i="2"/>
  <c r="H82" i="2"/>
  <c r="G82" i="2"/>
  <c r="F82" i="2"/>
  <c r="E82" i="2"/>
  <c r="D82" i="2"/>
  <c r="C82" i="2"/>
  <c r="G80" i="2"/>
  <c r="F80" i="2"/>
  <c r="E80" i="2"/>
  <c r="D80" i="2"/>
  <c r="C80" i="2"/>
  <c r="G79" i="2"/>
  <c r="F79" i="2"/>
  <c r="E79" i="2"/>
  <c r="M79" i="2" s="1"/>
  <c r="D79" i="2"/>
  <c r="K79" i="2" s="1"/>
  <c r="C79" i="2"/>
  <c r="G78" i="2"/>
  <c r="O78" i="2" s="1"/>
  <c r="F78" i="2"/>
  <c r="E78" i="2"/>
  <c r="M78" i="2" s="1"/>
  <c r="D78" i="2"/>
  <c r="K78" i="2" s="1"/>
  <c r="C78" i="2"/>
  <c r="I78" i="2" s="1"/>
  <c r="G77" i="2"/>
  <c r="O77" i="2" s="1"/>
  <c r="F77" i="2"/>
  <c r="E77" i="2"/>
  <c r="M77" i="2" s="1"/>
  <c r="D77" i="2"/>
  <c r="K77" i="2" s="1"/>
  <c r="C77" i="2"/>
  <c r="I77" i="2" s="1"/>
  <c r="G76" i="2"/>
  <c r="F76" i="2"/>
  <c r="E76" i="2"/>
  <c r="D76" i="2"/>
  <c r="C76" i="2"/>
  <c r="G75" i="2"/>
  <c r="F75" i="2"/>
  <c r="E75" i="2"/>
  <c r="M75" i="2" s="1"/>
  <c r="D75" i="2"/>
  <c r="C75" i="2"/>
  <c r="G74" i="2"/>
  <c r="F74" i="2"/>
  <c r="L74" i="2" s="1"/>
  <c r="E74" i="2"/>
  <c r="D74" i="2"/>
  <c r="C74" i="2"/>
  <c r="G73" i="2"/>
  <c r="F73" i="2"/>
  <c r="M73" i="2" s="1"/>
  <c r="E73" i="2"/>
  <c r="D73" i="2"/>
  <c r="C73" i="2"/>
  <c r="G72" i="2"/>
  <c r="F72" i="2"/>
  <c r="E72" i="2"/>
  <c r="D72" i="2"/>
  <c r="C72" i="2"/>
  <c r="G71" i="2"/>
  <c r="F71" i="2"/>
  <c r="E71" i="2"/>
  <c r="M71" i="2" s="1"/>
  <c r="D71" i="2"/>
  <c r="C71" i="2"/>
  <c r="G70" i="2"/>
  <c r="F70" i="2"/>
  <c r="E70" i="2"/>
  <c r="D70" i="2"/>
  <c r="C70" i="2"/>
  <c r="G69" i="2"/>
  <c r="F69" i="2"/>
  <c r="E69" i="2"/>
  <c r="D69" i="2"/>
  <c r="C69" i="2"/>
  <c r="G68" i="2"/>
  <c r="F68" i="2"/>
  <c r="E68" i="2"/>
  <c r="D68" i="2"/>
  <c r="K68" i="2" s="1"/>
  <c r="C68" i="2"/>
  <c r="G67" i="2"/>
  <c r="O67" i="2" s="1"/>
  <c r="F67" i="2"/>
  <c r="E67" i="2"/>
  <c r="M67" i="2" s="1"/>
  <c r="D67" i="2"/>
  <c r="K67" i="2" s="1"/>
  <c r="C67" i="2"/>
  <c r="H67" i="2" s="1"/>
  <c r="G66" i="2"/>
  <c r="F66" i="2"/>
  <c r="E66" i="2"/>
  <c r="D66" i="2"/>
  <c r="C66" i="2"/>
  <c r="G65" i="2"/>
  <c r="F65" i="2"/>
  <c r="E65" i="2"/>
  <c r="D65" i="2"/>
  <c r="C65" i="2"/>
  <c r="G64" i="2"/>
  <c r="F64" i="2"/>
  <c r="M64" i="2" s="1"/>
  <c r="E64" i="2"/>
  <c r="D64" i="2"/>
  <c r="K64" i="2" s="1"/>
  <c r="C64" i="2"/>
  <c r="G63" i="2"/>
  <c r="F63" i="2"/>
  <c r="E63" i="2"/>
  <c r="D63" i="2"/>
  <c r="K63" i="2" s="1"/>
  <c r="C63" i="2"/>
  <c r="G62" i="2"/>
  <c r="F62" i="2"/>
  <c r="F56" i="2" s="1"/>
  <c r="E62" i="2"/>
  <c r="D62" i="2"/>
  <c r="C62" i="2"/>
  <c r="G61" i="2"/>
  <c r="O61" i="2" s="1"/>
  <c r="F61" i="2"/>
  <c r="E61" i="2"/>
  <c r="D61" i="2"/>
  <c r="C61" i="2"/>
  <c r="I61" i="2" s="1"/>
  <c r="G60" i="2"/>
  <c r="O60" i="2" s="1"/>
  <c r="F60" i="2"/>
  <c r="E60" i="2"/>
  <c r="M60" i="2" s="1"/>
  <c r="D60" i="2"/>
  <c r="K60" i="2" s="1"/>
  <c r="C60" i="2"/>
  <c r="G59" i="2"/>
  <c r="F59" i="2"/>
  <c r="E59" i="2"/>
  <c r="D59" i="2"/>
  <c r="C59" i="2"/>
  <c r="G58" i="2"/>
  <c r="F58" i="2"/>
  <c r="L58" i="2" s="1"/>
  <c r="E58" i="2"/>
  <c r="D58" i="2"/>
  <c r="K58" i="2" s="1"/>
  <c r="C58" i="2"/>
  <c r="G57" i="2"/>
  <c r="F57" i="2"/>
  <c r="E57" i="2"/>
  <c r="M57" i="2" s="1"/>
  <c r="D57" i="2"/>
  <c r="K57" i="2" s="1"/>
  <c r="C57" i="2"/>
  <c r="I57" i="2" s="1"/>
  <c r="G55" i="2"/>
  <c r="O55" i="2" s="1"/>
  <c r="F55" i="2"/>
  <c r="E55" i="2"/>
  <c r="M55" i="2" s="1"/>
  <c r="D55" i="2"/>
  <c r="K55" i="2" s="1"/>
  <c r="C55" i="2"/>
  <c r="H55" i="2" s="1"/>
  <c r="G54" i="2"/>
  <c r="F54" i="2"/>
  <c r="E54" i="2"/>
  <c r="D54" i="2"/>
  <c r="C54" i="2"/>
  <c r="G53" i="2"/>
  <c r="F53" i="2"/>
  <c r="E53" i="2"/>
  <c r="D53" i="2"/>
  <c r="C53" i="2"/>
  <c r="G52" i="2"/>
  <c r="F52" i="2"/>
  <c r="E52" i="2"/>
  <c r="D52" i="2"/>
  <c r="C52" i="2"/>
  <c r="H52" i="2" s="1"/>
  <c r="G51" i="2"/>
  <c r="F51" i="2"/>
  <c r="E51" i="2"/>
  <c r="D51" i="2"/>
  <c r="C51" i="2"/>
  <c r="G50" i="2"/>
  <c r="F50" i="2"/>
  <c r="M50" i="2" s="1"/>
  <c r="E50" i="2"/>
  <c r="D50" i="2"/>
  <c r="C50" i="2"/>
  <c r="G49" i="2"/>
  <c r="O49" i="2" s="1"/>
  <c r="F49" i="2"/>
  <c r="E49" i="2"/>
  <c r="M49" i="2" s="1"/>
  <c r="D49" i="2"/>
  <c r="K49" i="2" s="1"/>
  <c r="C49" i="2"/>
  <c r="I49" i="2" s="1"/>
  <c r="G48" i="2"/>
  <c r="F48" i="2"/>
  <c r="E48" i="2"/>
  <c r="M48" i="2" s="1"/>
  <c r="D48" i="2"/>
  <c r="K48" i="2" s="1"/>
  <c r="C48" i="2"/>
  <c r="G47" i="2"/>
  <c r="F47" i="2"/>
  <c r="E47" i="2"/>
  <c r="M47" i="2" s="1"/>
  <c r="D47" i="2"/>
  <c r="C47" i="2"/>
  <c r="I47" i="2" s="1"/>
  <c r="G46" i="2"/>
  <c r="F46" i="2"/>
  <c r="E46" i="2"/>
  <c r="D46" i="2"/>
  <c r="C46" i="2"/>
  <c r="M44" i="2"/>
  <c r="G44" i="2"/>
  <c r="F44" i="2"/>
  <c r="E44" i="2"/>
  <c r="D44" i="2"/>
  <c r="K44" i="2" s="1"/>
  <c r="C44" i="2"/>
  <c r="G43" i="2"/>
  <c r="O43" i="2" s="1"/>
  <c r="F43" i="2"/>
  <c r="E43" i="2"/>
  <c r="M43" i="2" s="1"/>
  <c r="D43" i="2"/>
  <c r="K43" i="2" s="1"/>
  <c r="C43" i="2"/>
  <c r="I43" i="2" s="1"/>
  <c r="G42" i="2"/>
  <c r="F42" i="2"/>
  <c r="L42" i="2" s="1"/>
  <c r="E42" i="2"/>
  <c r="D42" i="2"/>
  <c r="C42" i="2"/>
  <c r="M41" i="2"/>
  <c r="G41" i="2"/>
  <c r="O41" i="2" s="1"/>
  <c r="F41" i="2"/>
  <c r="L41" i="2" s="1"/>
  <c r="E41" i="2"/>
  <c r="D41" i="2"/>
  <c r="K41" i="2" s="1"/>
  <c r="C41" i="2"/>
  <c r="I41" i="2" s="1"/>
  <c r="G40" i="2"/>
  <c r="F40" i="2"/>
  <c r="E40" i="2"/>
  <c r="D40" i="2"/>
  <c r="C40" i="2"/>
  <c r="G39" i="2"/>
  <c r="F39" i="2"/>
  <c r="E39" i="2"/>
  <c r="D39" i="2"/>
  <c r="C39" i="2"/>
  <c r="G38" i="2"/>
  <c r="F38" i="2"/>
  <c r="E38" i="2"/>
  <c r="D38" i="2"/>
  <c r="C38" i="2"/>
  <c r="G37" i="2"/>
  <c r="F37" i="2"/>
  <c r="E37" i="2"/>
  <c r="D37" i="2"/>
  <c r="C37" i="2"/>
  <c r="G36" i="2"/>
  <c r="F36" i="2"/>
  <c r="E36" i="2"/>
  <c r="E35" i="2" s="1"/>
  <c r="E34" i="2" s="1"/>
  <c r="D36" i="2"/>
  <c r="C36" i="2"/>
  <c r="G33" i="2"/>
  <c r="O33" i="2" s="1"/>
  <c r="F33" i="2"/>
  <c r="L33" i="2" s="1"/>
  <c r="E33" i="2"/>
  <c r="M33" i="2" s="1"/>
  <c r="D33" i="2"/>
  <c r="K33" i="2" s="1"/>
  <c r="C33" i="2"/>
  <c r="I33" i="2" s="1"/>
  <c r="G32" i="2"/>
  <c r="O32" i="2" s="1"/>
  <c r="F32" i="2"/>
  <c r="E32" i="2"/>
  <c r="M32" i="2" s="1"/>
  <c r="D32" i="2"/>
  <c r="K32" i="2" s="1"/>
  <c r="C32" i="2"/>
  <c r="H32" i="2" s="1"/>
  <c r="G31" i="2"/>
  <c r="F31" i="2"/>
  <c r="F30" i="2" s="1"/>
  <c r="E31" i="2"/>
  <c r="D31" i="2"/>
  <c r="C31" i="2"/>
  <c r="G28" i="2"/>
  <c r="F28" i="2"/>
  <c r="E28" i="2"/>
  <c r="M28" i="2" s="1"/>
  <c r="D28" i="2"/>
  <c r="C28" i="2"/>
  <c r="G27" i="2"/>
  <c r="O27" i="2" s="1"/>
  <c r="F27" i="2"/>
  <c r="E27" i="2"/>
  <c r="L27" i="2" s="1"/>
  <c r="D27" i="2"/>
  <c r="K27" i="2" s="1"/>
  <c r="C27" i="2"/>
  <c r="H27" i="2" s="1"/>
  <c r="G25" i="2"/>
  <c r="F25" i="2"/>
  <c r="E25" i="2"/>
  <c r="D25" i="2"/>
  <c r="C25" i="2"/>
  <c r="G24" i="2"/>
  <c r="O24" i="2" s="1"/>
  <c r="F24" i="2"/>
  <c r="E24" i="2"/>
  <c r="D24" i="2"/>
  <c r="C24" i="2"/>
  <c r="I24" i="2" s="1"/>
  <c r="G23" i="2"/>
  <c r="O23" i="2" s="1"/>
  <c r="F23" i="2"/>
  <c r="E23" i="2"/>
  <c r="M23" i="2" s="1"/>
  <c r="D23" i="2"/>
  <c r="K23" i="2" s="1"/>
  <c r="C23" i="2"/>
  <c r="M22" i="2"/>
  <c r="G22" i="2"/>
  <c r="F22" i="2"/>
  <c r="E22" i="2"/>
  <c r="D22" i="2"/>
  <c r="K22" i="2" s="1"/>
  <c r="C22" i="2"/>
  <c r="G21" i="2"/>
  <c r="F21" i="2"/>
  <c r="E21" i="2"/>
  <c r="M21" i="2" s="1"/>
  <c r="D21" i="2"/>
  <c r="C21" i="2"/>
  <c r="G20" i="2"/>
  <c r="F20" i="2"/>
  <c r="E20" i="2"/>
  <c r="D20" i="2"/>
  <c r="C20" i="2"/>
  <c r="G19" i="2"/>
  <c r="O19" i="2" s="1"/>
  <c r="F19" i="2"/>
  <c r="E19" i="2"/>
  <c r="D19" i="2"/>
  <c r="K19" i="2" s="1"/>
  <c r="C19" i="2"/>
  <c r="H19" i="2" s="1"/>
  <c r="G18" i="2"/>
  <c r="F18" i="2"/>
  <c r="E18" i="2"/>
  <c r="D18" i="2"/>
  <c r="C18" i="2"/>
  <c r="G17" i="2"/>
  <c r="G16" i="2" s="1"/>
  <c r="F17" i="2"/>
  <c r="E17" i="2"/>
  <c r="D17" i="2"/>
  <c r="C17" i="2"/>
  <c r="G15" i="2"/>
  <c r="G13" i="2" s="1"/>
  <c r="F15" i="2"/>
  <c r="E15" i="2"/>
  <c r="E13" i="2" s="1"/>
  <c r="D15" i="2"/>
  <c r="C15" i="2"/>
  <c r="G14" i="2"/>
  <c r="F14" i="2"/>
  <c r="M14" i="2" s="1"/>
  <c r="E14" i="2"/>
  <c r="D14" i="2"/>
  <c r="D13" i="2" s="1"/>
  <c r="C14" i="2"/>
  <c r="G12" i="2"/>
  <c r="F12" i="2"/>
  <c r="L12" i="2" s="1"/>
  <c r="E12" i="2"/>
  <c r="D12" i="2"/>
  <c r="C12" i="2"/>
  <c r="M11" i="2"/>
  <c r="G11" i="2"/>
  <c r="F11" i="2"/>
  <c r="E11" i="2"/>
  <c r="D11" i="2"/>
  <c r="C11" i="2"/>
  <c r="F65" i="1"/>
  <c r="E65" i="1"/>
  <c r="M65" i="1" s="1"/>
  <c r="D65" i="1"/>
  <c r="C65" i="1"/>
  <c r="B65" i="1"/>
  <c r="F64" i="1"/>
  <c r="E64" i="1"/>
  <c r="D64" i="1"/>
  <c r="C64" i="1"/>
  <c r="B64" i="1"/>
  <c r="F63" i="1"/>
  <c r="E63" i="1"/>
  <c r="D63" i="1"/>
  <c r="C63" i="1"/>
  <c r="B63" i="1"/>
  <c r="F62" i="1"/>
  <c r="E62" i="1"/>
  <c r="D62" i="1"/>
  <c r="C62" i="1"/>
  <c r="J62" i="1" s="1"/>
  <c r="B62" i="1"/>
  <c r="G62" i="1" s="1"/>
  <c r="F61" i="1"/>
  <c r="E61" i="1"/>
  <c r="D61" i="1"/>
  <c r="C61" i="1"/>
  <c r="J61" i="1" s="1"/>
  <c r="B61" i="1"/>
  <c r="F60" i="1"/>
  <c r="E60" i="1"/>
  <c r="D60" i="1"/>
  <c r="C60" i="1"/>
  <c r="B60" i="1"/>
  <c r="F59" i="1"/>
  <c r="E59" i="1"/>
  <c r="D59" i="1"/>
  <c r="C59" i="1"/>
  <c r="B59" i="1"/>
  <c r="F58" i="1"/>
  <c r="E58" i="1"/>
  <c r="D58" i="1"/>
  <c r="C58" i="1"/>
  <c r="B58" i="1"/>
  <c r="F57" i="1"/>
  <c r="E57" i="1"/>
  <c r="D57" i="1"/>
  <c r="L57" i="1" s="1"/>
  <c r="C57" i="1"/>
  <c r="B57" i="1"/>
  <c r="F56" i="1"/>
  <c r="E56" i="1"/>
  <c r="D56" i="1"/>
  <c r="C56" i="1"/>
  <c r="B56" i="1"/>
  <c r="F55" i="1"/>
  <c r="E55" i="1"/>
  <c r="D55" i="1"/>
  <c r="C55" i="1"/>
  <c r="B55" i="1"/>
  <c r="F54" i="1"/>
  <c r="E54" i="1"/>
  <c r="D54" i="1"/>
  <c r="C54" i="1"/>
  <c r="B54" i="1"/>
  <c r="F53" i="1"/>
  <c r="E53" i="1"/>
  <c r="D53" i="1"/>
  <c r="L53" i="1" s="1"/>
  <c r="C53" i="1"/>
  <c r="J53" i="1" s="1"/>
  <c r="B53" i="1"/>
  <c r="H53" i="1" s="1"/>
  <c r="F52" i="1"/>
  <c r="E52" i="1"/>
  <c r="D52" i="1"/>
  <c r="C52" i="1"/>
  <c r="B52" i="1"/>
  <c r="F51" i="1"/>
  <c r="E51" i="1"/>
  <c r="D51" i="1"/>
  <c r="C51" i="1"/>
  <c r="B51" i="1"/>
  <c r="F50" i="1"/>
  <c r="E50" i="1"/>
  <c r="D50" i="1"/>
  <c r="C50" i="1"/>
  <c r="J50" i="1" s="1"/>
  <c r="B50" i="1"/>
  <c r="F49" i="1"/>
  <c r="N49" i="1" s="1"/>
  <c r="E49" i="1"/>
  <c r="D49" i="1"/>
  <c r="C49" i="1"/>
  <c r="B49" i="1"/>
  <c r="F48" i="1"/>
  <c r="E48" i="1"/>
  <c r="D48" i="1"/>
  <c r="C48" i="1"/>
  <c r="B48" i="1"/>
  <c r="F47" i="1"/>
  <c r="E47" i="1"/>
  <c r="D47" i="1"/>
  <c r="C47" i="1"/>
  <c r="B47" i="1"/>
  <c r="F46" i="1"/>
  <c r="E46" i="1"/>
  <c r="D46" i="1"/>
  <c r="C46" i="1"/>
  <c r="B46" i="1"/>
  <c r="F45" i="1"/>
  <c r="E45" i="1"/>
  <c r="D45" i="1"/>
  <c r="C45" i="1"/>
  <c r="B45" i="1"/>
  <c r="F44" i="1"/>
  <c r="E44" i="1"/>
  <c r="D44" i="1"/>
  <c r="C44" i="1"/>
  <c r="B44" i="1"/>
  <c r="F43" i="1"/>
  <c r="E43" i="1"/>
  <c r="D43" i="1"/>
  <c r="C43" i="1"/>
  <c r="B43" i="1"/>
  <c r="F42" i="1"/>
  <c r="E42" i="1"/>
  <c r="D42" i="1"/>
  <c r="C42" i="1"/>
  <c r="J42" i="1" s="1"/>
  <c r="B42" i="1"/>
  <c r="F41" i="1"/>
  <c r="E41" i="1"/>
  <c r="D41" i="1"/>
  <c r="C41" i="1"/>
  <c r="J41" i="1" s="1"/>
  <c r="B41" i="1"/>
  <c r="F40" i="1"/>
  <c r="E40" i="1"/>
  <c r="D40" i="1"/>
  <c r="C40" i="1"/>
  <c r="B40" i="1"/>
  <c r="F39" i="1"/>
  <c r="E39" i="1"/>
  <c r="D39" i="1"/>
  <c r="C39" i="1"/>
  <c r="B39" i="1"/>
  <c r="F38" i="1"/>
  <c r="E38" i="1"/>
  <c r="D38" i="1"/>
  <c r="C38" i="1"/>
  <c r="B38" i="1"/>
  <c r="F37" i="1"/>
  <c r="E37" i="1"/>
  <c r="D37" i="1"/>
  <c r="C37" i="1"/>
  <c r="B37" i="1"/>
  <c r="F36" i="1"/>
  <c r="E36" i="1"/>
  <c r="D36" i="1"/>
  <c r="C36" i="1"/>
  <c r="B36" i="1"/>
  <c r="F35" i="1"/>
  <c r="E35" i="1"/>
  <c r="D35" i="1"/>
  <c r="C35" i="1"/>
  <c r="B35" i="1"/>
  <c r="F34" i="1"/>
  <c r="E34" i="1"/>
  <c r="D34" i="1"/>
  <c r="C34" i="1"/>
  <c r="B34" i="1"/>
  <c r="F33" i="1"/>
  <c r="E33" i="1"/>
  <c r="D33" i="1"/>
  <c r="C33" i="1"/>
  <c r="B33" i="1"/>
  <c r="F32" i="1"/>
  <c r="E32" i="1"/>
  <c r="D32" i="1"/>
  <c r="C32" i="1"/>
  <c r="B32" i="1"/>
  <c r="F31" i="1"/>
  <c r="E31" i="1"/>
  <c r="D31" i="1"/>
  <c r="C31" i="1"/>
  <c r="B31" i="1"/>
  <c r="F30" i="1"/>
  <c r="E30" i="1"/>
  <c r="D30" i="1"/>
  <c r="C30" i="1"/>
  <c r="B30" i="1"/>
  <c r="F29" i="1"/>
  <c r="E29" i="1"/>
  <c r="D29" i="1"/>
  <c r="C29" i="1"/>
  <c r="B29" i="1"/>
  <c r="F28" i="1"/>
  <c r="E28" i="1"/>
  <c r="D28" i="1"/>
  <c r="C28" i="1"/>
  <c r="B28" i="1"/>
  <c r="F27" i="1"/>
  <c r="E27" i="1"/>
  <c r="D27" i="1"/>
  <c r="C27" i="1"/>
  <c r="B27" i="1"/>
  <c r="F26" i="1"/>
  <c r="E26" i="1"/>
  <c r="D26" i="1"/>
  <c r="C26" i="1"/>
  <c r="J26" i="1" s="1"/>
  <c r="B26" i="1"/>
  <c r="F25" i="1"/>
  <c r="E25" i="1"/>
  <c r="D25" i="1"/>
  <c r="C25" i="1"/>
  <c r="B25" i="1"/>
  <c r="F24" i="1"/>
  <c r="E24" i="1"/>
  <c r="D24" i="1"/>
  <c r="C24" i="1"/>
  <c r="B24" i="1"/>
  <c r="F23" i="1"/>
  <c r="E23" i="1"/>
  <c r="D23" i="1"/>
  <c r="C23" i="1"/>
  <c r="B23" i="1"/>
  <c r="F22" i="1"/>
  <c r="E22" i="1"/>
  <c r="D22" i="1"/>
  <c r="C22" i="1"/>
  <c r="J22" i="1" s="1"/>
  <c r="B22" i="1"/>
  <c r="F21" i="1"/>
  <c r="N21" i="1" s="1"/>
  <c r="E21" i="1"/>
  <c r="D21" i="1"/>
  <c r="C21" i="1"/>
  <c r="B21" i="1"/>
  <c r="H21" i="1" s="1"/>
  <c r="F20" i="1"/>
  <c r="E20" i="1"/>
  <c r="D20" i="1"/>
  <c r="C20" i="1"/>
  <c r="B20" i="1"/>
  <c r="F19" i="1"/>
  <c r="E19" i="1"/>
  <c r="D19" i="1"/>
  <c r="C19" i="1"/>
  <c r="B19" i="1"/>
  <c r="F18" i="1"/>
  <c r="E18" i="1"/>
  <c r="D18" i="1"/>
  <c r="C18" i="1"/>
  <c r="B18" i="1"/>
  <c r="F17" i="1"/>
  <c r="N17" i="1" s="1"/>
  <c r="E17" i="1"/>
  <c r="D17" i="1"/>
  <c r="C17" i="1"/>
  <c r="B17" i="1"/>
  <c r="F16" i="1"/>
  <c r="E16" i="1"/>
  <c r="D16" i="1"/>
  <c r="C16" i="1"/>
  <c r="B16" i="1"/>
  <c r="F15" i="1"/>
  <c r="E15" i="1"/>
  <c r="D15" i="1"/>
  <c r="C15" i="1"/>
  <c r="B15" i="1"/>
  <c r="F14" i="1"/>
  <c r="E14" i="1"/>
  <c r="D14" i="1"/>
  <c r="C14" i="1"/>
  <c r="B14" i="1"/>
  <c r="F12" i="1"/>
  <c r="E12" i="1"/>
  <c r="D12" i="1"/>
  <c r="C12" i="1"/>
  <c r="B12" i="1"/>
  <c r="H12" i="1" s="1"/>
  <c r="F11" i="1"/>
  <c r="E11" i="1"/>
  <c r="D11" i="1"/>
  <c r="L11" i="1" s="1"/>
  <c r="C11" i="1"/>
  <c r="B11" i="1"/>
  <c r="F10" i="1"/>
  <c r="E10" i="1"/>
  <c r="D10" i="1"/>
  <c r="C10" i="1"/>
  <c r="B10" i="1"/>
  <c r="F9" i="1"/>
  <c r="E9" i="1"/>
  <c r="D9" i="1"/>
  <c r="C9" i="1"/>
  <c r="B9" i="1"/>
  <c r="M17" i="2" l="1"/>
  <c r="H21" i="2"/>
  <c r="M24" i="2"/>
  <c r="M25" i="2"/>
  <c r="F26" i="2"/>
  <c r="M52" i="2"/>
  <c r="K61" i="2"/>
  <c r="L71" i="2"/>
  <c r="H76" i="2"/>
  <c r="O76" i="2"/>
  <c r="M80" i="2"/>
  <c r="M82" i="2"/>
  <c r="G81" i="2"/>
  <c r="L97" i="2"/>
  <c r="I100" i="2"/>
  <c r="O100" i="2"/>
  <c r="K76" i="2"/>
  <c r="H78" i="2"/>
  <c r="K94" i="2"/>
  <c r="K100" i="2"/>
  <c r="C13" i="2"/>
  <c r="I22" i="2"/>
  <c r="O22" i="2"/>
  <c r="M39" i="2"/>
  <c r="M42" i="2"/>
  <c r="O52" i="2"/>
  <c r="L53" i="2"/>
  <c r="H60" i="2"/>
  <c r="M65" i="2"/>
  <c r="M66" i="2"/>
  <c r="H68" i="2"/>
  <c r="O68" i="2"/>
  <c r="M70" i="2"/>
  <c r="M76" i="2"/>
  <c r="I82" i="2"/>
  <c r="E86" i="2"/>
  <c r="N93" i="2"/>
  <c r="M94" i="2"/>
  <c r="O98" i="2"/>
  <c r="M100" i="2"/>
  <c r="L104" i="2"/>
  <c r="O14" i="2"/>
  <c r="I17" i="2"/>
  <c r="E16" i="2"/>
  <c r="M16" i="2" s="1"/>
  <c r="O20" i="2"/>
  <c r="I25" i="2"/>
  <c r="L36" i="2"/>
  <c r="O39" i="2"/>
  <c r="I46" i="2"/>
  <c r="O46" i="2"/>
  <c r="I50" i="2"/>
  <c r="L57" i="2"/>
  <c r="O62" i="2"/>
  <c r="O69" i="2"/>
  <c r="L72" i="2"/>
  <c r="O95" i="2"/>
  <c r="J100" i="2"/>
  <c r="M12" i="2"/>
  <c r="L15" i="2"/>
  <c r="K20" i="2"/>
  <c r="I21" i="2"/>
  <c r="O21" i="2"/>
  <c r="H23" i="2"/>
  <c r="E29" i="2"/>
  <c r="M29" i="2" s="1"/>
  <c r="I28" i="2"/>
  <c r="O28" i="2"/>
  <c r="K31" i="2"/>
  <c r="H31" i="2"/>
  <c r="L32" i="2"/>
  <c r="L37" i="2"/>
  <c r="K39" i="2"/>
  <c r="L40" i="2"/>
  <c r="L44" i="2"/>
  <c r="K46" i="2"/>
  <c r="K50" i="2"/>
  <c r="L51" i="2"/>
  <c r="K53" i="2"/>
  <c r="M53" i="2"/>
  <c r="M58" i="2"/>
  <c r="H59" i="2"/>
  <c r="M61" i="2"/>
  <c r="K62" i="2"/>
  <c r="H62" i="2"/>
  <c r="M63" i="2"/>
  <c r="K65" i="2"/>
  <c r="M68" i="2"/>
  <c r="K69" i="2"/>
  <c r="O70" i="2"/>
  <c r="L73" i="2"/>
  <c r="H75" i="2"/>
  <c r="O75" i="2"/>
  <c r="L79" i="2"/>
  <c r="K80" i="2"/>
  <c r="D81" i="2"/>
  <c r="C86" i="2"/>
  <c r="L87" i="2"/>
  <c r="L96" i="2"/>
  <c r="O99" i="2"/>
  <c r="L105" i="2"/>
  <c r="K106" i="2"/>
  <c r="J107" i="2"/>
  <c r="J105" i="2"/>
  <c r="O17" i="2"/>
  <c r="I20" i="2"/>
  <c r="L23" i="2"/>
  <c r="O25" i="2"/>
  <c r="O31" i="2"/>
  <c r="I39" i="2"/>
  <c r="H43" i="2"/>
  <c r="L47" i="2"/>
  <c r="O50" i="2"/>
  <c r="I62" i="2"/>
  <c r="I69" i="2"/>
  <c r="I95" i="2"/>
  <c r="H98" i="2"/>
  <c r="I106" i="2"/>
  <c r="O11" i="2"/>
  <c r="L20" i="2"/>
  <c r="K21" i="2"/>
  <c r="F29" i="2"/>
  <c r="L29" i="2" s="1"/>
  <c r="K28" i="2"/>
  <c r="E30" i="2"/>
  <c r="M30" i="2" s="1"/>
  <c r="M31" i="2"/>
  <c r="K42" i="2"/>
  <c r="M46" i="2"/>
  <c r="H48" i="2"/>
  <c r="O48" i="2"/>
  <c r="K59" i="2"/>
  <c r="M62" i="2"/>
  <c r="K66" i="2"/>
  <c r="M69" i="2"/>
  <c r="K70" i="2"/>
  <c r="K75" i="2"/>
  <c r="M89" i="2"/>
  <c r="O96" i="2"/>
  <c r="O109" i="2"/>
  <c r="E10" i="2"/>
  <c r="L18" i="2"/>
  <c r="L28" i="2"/>
  <c r="L30" i="2"/>
  <c r="H38" i="2"/>
  <c r="K47" i="2"/>
  <c r="H54" i="2"/>
  <c r="J90" i="2"/>
  <c r="F86" i="2"/>
  <c r="K93" i="2"/>
  <c r="D92" i="2"/>
  <c r="M98" i="2"/>
  <c r="L98" i="2"/>
  <c r="G101" i="2"/>
  <c r="K11" i="2"/>
  <c r="H12" i="2"/>
  <c r="O12" i="2"/>
  <c r="K14" i="2"/>
  <c r="H15" i="2"/>
  <c r="O15" i="2"/>
  <c r="D16" i="2"/>
  <c r="K17" i="2"/>
  <c r="I18" i="2"/>
  <c r="O18" i="2"/>
  <c r="M18" i="2"/>
  <c r="M19" i="2"/>
  <c r="M20" i="2"/>
  <c r="L21" i="2"/>
  <c r="H22" i="2"/>
  <c r="K24" i="2"/>
  <c r="K25" i="2"/>
  <c r="E26" i="2"/>
  <c r="M27" i="2"/>
  <c r="L31" i="2"/>
  <c r="F35" i="2"/>
  <c r="H36" i="2"/>
  <c r="O36" i="2"/>
  <c r="I37" i="2"/>
  <c r="O37" i="2"/>
  <c r="I38" i="2"/>
  <c r="K40" i="2"/>
  <c r="H42" i="2"/>
  <c r="H46" i="2"/>
  <c r="K51" i="2"/>
  <c r="L52" i="2"/>
  <c r="H58" i="2"/>
  <c r="O59" i="2"/>
  <c r="G56" i="2"/>
  <c r="O56" i="2" s="1"/>
  <c r="L61" i="2"/>
  <c r="M74" i="2"/>
  <c r="E92" i="2"/>
  <c r="I94" i="2"/>
  <c r="H94" i="2"/>
  <c r="O94" i="2"/>
  <c r="G92" i="2"/>
  <c r="I99" i="2"/>
  <c r="H99" i="2"/>
  <c r="J104" i="2"/>
  <c r="F103" i="2"/>
  <c r="N104" i="2"/>
  <c r="M15" i="2"/>
  <c r="M36" i="2"/>
  <c r="M37" i="2"/>
  <c r="L48" i="2"/>
  <c r="L75" i="2"/>
  <c r="H11" i="2"/>
  <c r="K12" i="2"/>
  <c r="H14" i="2"/>
  <c r="K15" i="2"/>
  <c r="H17" i="2"/>
  <c r="K18" i="2"/>
  <c r="L22" i="2"/>
  <c r="L24" i="2"/>
  <c r="H25" i="2"/>
  <c r="G30" i="2"/>
  <c r="O30" i="2" s="1"/>
  <c r="C30" i="2"/>
  <c r="I30" i="2" s="1"/>
  <c r="K36" i="2"/>
  <c r="K37" i="2"/>
  <c r="K38" i="2"/>
  <c r="H39" i="2"/>
  <c r="M40" i="2"/>
  <c r="H47" i="2"/>
  <c r="F45" i="2"/>
  <c r="H50" i="2"/>
  <c r="M51" i="2"/>
  <c r="K54" i="2"/>
  <c r="L55" i="2"/>
  <c r="L60" i="2"/>
  <c r="H74" i="2"/>
  <c r="L77" i="2"/>
  <c r="I89" i="2"/>
  <c r="H89" i="2"/>
  <c r="M95" i="2"/>
  <c r="L95" i="2"/>
  <c r="J97" i="2"/>
  <c r="N97" i="2"/>
  <c r="K102" i="2"/>
  <c r="H107" i="2"/>
  <c r="N107" i="2"/>
  <c r="L107" i="2"/>
  <c r="L19" i="2"/>
  <c r="L11" i="2"/>
  <c r="F13" i="2"/>
  <c r="L13" i="2" s="1"/>
  <c r="L14" i="2"/>
  <c r="F16" i="2"/>
  <c r="O16" i="2" s="1"/>
  <c r="L17" i="2"/>
  <c r="H18" i="2"/>
  <c r="L25" i="2"/>
  <c r="D30" i="2"/>
  <c r="K30" i="2" s="1"/>
  <c r="M38" i="2"/>
  <c r="L38" i="2"/>
  <c r="L49" i="2"/>
  <c r="H51" i="2"/>
  <c r="M54" i="2"/>
  <c r="L54" i="2"/>
  <c r="D56" i="2"/>
  <c r="K56" i="2" s="1"/>
  <c r="E56" i="2"/>
  <c r="L56" i="2" s="1"/>
  <c r="M59" i="2"/>
  <c r="L59" i="2"/>
  <c r="I70" i="2"/>
  <c r="H70" i="2"/>
  <c r="M72" i="2"/>
  <c r="L76" i="2"/>
  <c r="E81" i="2"/>
  <c r="L100" i="2"/>
  <c r="D103" i="2"/>
  <c r="D101" i="2" s="1"/>
  <c r="M105" i="2"/>
  <c r="E103" i="2"/>
  <c r="K109" i="2"/>
  <c r="D108" i="2"/>
  <c r="H40" i="2"/>
  <c r="O40" i="2"/>
  <c r="I42" i="2"/>
  <c r="O42" i="2"/>
  <c r="L43" i="2"/>
  <c r="L46" i="2"/>
  <c r="I51" i="2"/>
  <c r="O51" i="2"/>
  <c r="I53" i="2"/>
  <c r="O53" i="2"/>
  <c r="I54" i="2"/>
  <c r="O54" i="2"/>
  <c r="O57" i="2"/>
  <c r="I58" i="2"/>
  <c r="O58" i="2"/>
  <c r="L62" i="2"/>
  <c r="L63" i="2"/>
  <c r="L64" i="2"/>
  <c r="L65" i="2"/>
  <c r="H66" i="2"/>
  <c r="H71" i="2"/>
  <c r="O71" i="2"/>
  <c r="H72" i="2"/>
  <c r="O72" i="2"/>
  <c r="I73" i="2"/>
  <c r="O73" i="2"/>
  <c r="I74" i="2"/>
  <c r="O74" i="2"/>
  <c r="L78" i="2"/>
  <c r="L80" i="2"/>
  <c r="F81" i="2"/>
  <c r="L82" i="2"/>
  <c r="H83" i="2"/>
  <c r="H88" i="2"/>
  <c r="F92" i="2"/>
  <c r="J93" i="2"/>
  <c r="N94" i="2"/>
  <c r="J95" i="2"/>
  <c r="K96" i="2"/>
  <c r="O97" i="2"/>
  <c r="J98" i="2"/>
  <c r="K99" i="2"/>
  <c r="N99" i="2"/>
  <c r="M102" i="2"/>
  <c r="H102" i="2"/>
  <c r="O104" i="2"/>
  <c r="M106" i="2"/>
  <c r="H106" i="2"/>
  <c r="I107" i="2"/>
  <c r="O107" i="2"/>
  <c r="L108" i="2"/>
  <c r="J109" i="2"/>
  <c r="L66" i="2"/>
  <c r="L67" i="2"/>
  <c r="L68" i="2"/>
  <c r="L69" i="2"/>
  <c r="K71" i="2"/>
  <c r="K72" i="2"/>
  <c r="K73" i="2"/>
  <c r="K74" i="2"/>
  <c r="L83" i="2"/>
  <c r="L88" i="2"/>
  <c r="L91" i="2"/>
  <c r="L93" i="2"/>
  <c r="K97" i="2"/>
  <c r="N100" i="2"/>
  <c r="J102" i="2"/>
  <c r="K104" i="2"/>
  <c r="N105" i="2"/>
  <c r="J106" i="2"/>
  <c r="K107" i="2"/>
  <c r="O108" i="2"/>
  <c r="L109" i="2"/>
  <c r="O38" i="2"/>
  <c r="L39" i="2"/>
  <c r="H44" i="2"/>
  <c r="O44" i="2"/>
  <c r="O47" i="2"/>
  <c r="L50" i="2"/>
  <c r="K52" i="2"/>
  <c r="H63" i="2"/>
  <c r="O63" i="2"/>
  <c r="H64" i="2"/>
  <c r="O64" i="2"/>
  <c r="I65" i="2"/>
  <c r="O65" i="2"/>
  <c r="I66" i="2"/>
  <c r="O66" i="2"/>
  <c r="L70" i="2"/>
  <c r="H79" i="2"/>
  <c r="O79" i="2"/>
  <c r="H80" i="2"/>
  <c r="O80" i="2"/>
  <c r="C81" i="2"/>
  <c r="L89" i="2"/>
  <c r="J94" i="2"/>
  <c r="N95" i="2"/>
  <c r="M97" i="2"/>
  <c r="N98" i="2"/>
  <c r="J99" i="2"/>
  <c r="I102" i="2"/>
  <c r="O102" i="2"/>
  <c r="L102" i="2"/>
  <c r="M104" i="2"/>
  <c r="O106" i="2"/>
  <c r="L106" i="2"/>
  <c r="M107" i="2"/>
  <c r="I15" i="2"/>
  <c r="I27" i="2"/>
  <c r="I44" i="2"/>
  <c r="I48" i="2"/>
  <c r="I67" i="2"/>
  <c r="I71" i="2"/>
  <c r="I75" i="2"/>
  <c r="O87" i="2"/>
  <c r="N87" i="2"/>
  <c r="I93" i="2"/>
  <c r="H93" i="2"/>
  <c r="I96" i="2"/>
  <c r="H96" i="2"/>
  <c r="I104" i="2"/>
  <c r="C103" i="2"/>
  <c r="H104" i="2"/>
  <c r="I14" i="2"/>
  <c r="C26" i="2"/>
  <c r="G29" i="2"/>
  <c r="I31" i="2"/>
  <c r="C35" i="2"/>
  <c r="K81" i="2"/>
  <c r="J81" i="2"/>
  <c r="C113" i="2"/>
  <c r="I113" i="2" s="1"/>
  <c r="I90" i="2"/>
  <c r="I91" i="2"/>
  <c r="H91" i="2"/>
  <c r="C92" i="2"/>
  <c r="I12" i="2"/>
  <c r="I11" i="2"/>
  <c r="I19" i="2"/>
  <c r="I23" i="2"/>
  <c r="I32" i="2"/>
  <c r="I36" i="2"/>
  <c r="I40" i="2"/>
  <c r="I55" i="2"/>
  <c r="I59" i="2"/>
  <c r="I63" i="2"/>
  <c r="I79" i="2"/>
  <c r="O81" i="2"/>
  <c r="N81" i="2"/>
  <c r="K87" i="2"/>
  <c r="J87" i="2"/>
  <c r="H20" i="2"/>
  <c r="H24" i="2"/>
  <c r="D26" i="2"/>
  <c r="K26" i="2" s="1"/>
  <c r="G26" i="2"/>
  <c r="O26" i="2" s="1"/>
  <c r="H28" i="2"/>
  <c r="C29" i="2"/>
  <c r="H33" i="2"/>
  <c r="D35" i="2"/>
  <c r="J35" i="2" s="1"/>
  <c r="G35" i="2"/>
  <c r="H37" i="2"/>
  <c r="H41" i="2"/>
  <c r="H49" i="2"/>
  <c r="I60" i="2"/>
  <c r="I64" i="2"/>
  <c r="I68" i="2"/>
  <c r="I72" i="2"/>
  <c r="I76" i="2"/>
  <c r="I80" i="2"/>
  <c r="I81" i="2"/>
  <c r="H81" i="2"/>
  <c r="I83" i="2"/>
  <c r="D86" i="2"/>
  <c r="G86" i="2"/>
  <c r="K90" i="2"/>
  <c r="D113" i="2"/>
  <c r="K113" i="2" s="1"/>
  <c r="O90" i="2"/>
  <c r="G113" i="2"/>
  <c r="O113" i="2" s="1"/>
  <c r="C16" i="2"/>
  <c r="D29" i="2"/>
  <c r="I52" i="2"/>
  <c r="C56" i="2"/>
  <c r="J11" i="2"/>
  <c r="N11" i="2"/>
  <c r="J12" i="2"/>
  <c r="N12" i="2"/>
  <c r="J14" i="2"/>
  <c r="N14" i="2"/>
  <c r="J15" i="2"/>
  <c r="N15" i="2"/>
  <c r="J16" i="2"/>
  <c r="N16" i="2"/>
  <c r="J17" i="2"/>
  <c r="N17" i="2"/>
  <c r="J18" i="2"/>
  <c r="N18" i="2"/>
  <c r="J19" i="2"/>
  <c r="N19" i="2"/>
  <c r="J20" i="2"/>
  <c r="N20" i="2"/>
  <c r="J21" i="2"/>
  <c r="N21" i="2"/>
  <c r="J22" i="2"/>
  <c r="N22" i="2"/>
  <c r="J23" i="2"/>
  <c r="N23" i="2"/>
  <c r="J24" i="2"/>
  <c r="N24" i="2"/>
  <c r="J25" i="2"/>
  <c r="N25" i="2"/>
  <c r="J27" i="2"/>
  <c r="N27" i="2"/>
  <c r="J28" i="2"/>
  <c r="N28" i="2"/>
  <c r="J30" i="2"/>
  <c r="N30" i="2"/>
  <c r="J31" i="2"/>
  <c r="N31" i="2"/>
  <c r="J32" i="2"/>
  <c r="N32" i="2"/>
  <c r="J33" i="2"/>
  <c r="N33" i="2"/>
  <c r="J36" i="2"/>
  <c r="N36" i="2"/>
  <c r="J37" i="2"/>
  <c r="N37" i="2"/>
  <c r="J38" i="2"/>
  <c r="N38" i="2"/>
  <c r="J39" i="2"/>
  <c r="N39" i="2"/>
  <c r="J40" i="2"/>
  <c r="N40" i="2"/>
  <c r="J41" i="2"/>
  <c r="N41" i="2"/>
  <c r="J42" i="2"/>
  <c r="N42" i="2"/>
  <c r="J43" i="2"/>
  <c r="N43" i="2"/>
  <c r="J44" i="2"/>
  <c r="N44" i="2"/>
  <c r="J46" i="2"/>
  <c r="N46" i="2"/>
  <c r="J47" i="2"/>
  <c r="N47" i="2"/>
  <c r="J48" i="2"/>
  <c r="N48" i="2"/>
  <c r="J49" i="2"/>
  <c r="N49" i="2"/>
  <c r="J50" i="2"/>
  <c r="N50" i="2"/>
  <c r="J51" i="2"/>
  <c r="N51" i="2"/>
  <c r="H53" i="2"/>
  <c r="H57" i="2"/>
  <c r="H61" i="2"/>
  <c r="H65" i="2"/>
  <c r="H69" i="2"/>
  <c r="H73" i="2"/>
  <c r="H77" i="2"/>
  <c r="K83" i="2"/>
  <c r="J83" i="2"/>
  <c r="O83" i="2"/>
  <c r="N83" i="2"/>
  <c r="H87" i="2"/>
  <c r="K89" i="2"/>
  <c r="J89" i="2"/>
  <c r="O89" i="2"/>
  <c r="N89" i="2"/>
  <c r="H100" i="2"/>
  <c r="I109" i="2"/>
  <c r="H109" i="2"/>
  <c r="K82" i="2"/>
  <c r="J82" i="2"/>
  <c r="O82" i="2"/>
  <c r="N82" i="2"/>
  <c r="K88" i="2"/>
  <c r="J88" i="2"/>
  <c r="O88" i="2"/>
  <c r="N88" i="2"/>
  <c r="I97" i="2"/>
  <c r="H97" i="2"/>
  <c r="I105" i="2"/>
  <c r="H105" i="2"/>
  <c r="C108" i="2"/>
  <c r="J52" i="2"/>
  <c r="N52" i="2"/>
  <c r="J53" i="2"/>
  <c r="N53" i="2"/>
  <c r="J54" i="2"/>
  <c r="N54" i="2"/>
  <c r="J55" i="2"/>
  <c r="N55" i="2"/>
  <c r="J56" i="2"/>
  <c r="J57" i="2"/>
  <c r="N57" i="2"/>
  <c r="J58" i="2"/>
  <c r="N58" i="2"/>
  <c r="J59" i="2"/>
  <c r="N59" i="2"/>
  <c r="J60" i="2"/>
  <c r="N60" i="2"/>
  <c r="J61" i="2"/>
  <c r="N61" i="2"/>
  <c r="J62" i="2"/>
  <c r="N62" i="2"/>
  <c r="J63" i="2"/>
  <c r="N63" i="2"/>
  <c r="J64" i="2"/>
  <c r="N64" i="2"/>
  <c r="J65" i="2"/>
  <c r="N65" i="2"/>
  <c r="J66" i="2"/>
  <c r="N66" i="2"/>
  <c r="J67" i="2"/>
  <c r="N67" i="2"/>
  <c r="J68" i="2"/>
  <c r="N68" i="2"/>
  <c r="J69" i="2"/>
  <c r="N69" i="2"/>
  <c r="J70" i="2"/>
  <c r="N70" i="2"/>
  <c r="J71" i="2"/>
  <c r="N71" i="2"/>
  <c r="J72" i="2"/>
  <c r="N72" i="2"/>
  <c r="J73" i="2"/>
  <c r="N73" i="2"/>
  <c r="J74" i="2"/>
  <c r="N74" i="2"/>
  <c r="J75" i="2"/>
  <c r="N75" i="2"/>
  <c r="J76" i="2"/>
  <c r="N76" i="2"/>
  <c r="J77" i="2"/>
  <c r="N77" i="2"/>
  <c r="J78" i="2"/>
  <c r="N78" i="2"/>
  <c r="J79" i="2"/>
  <c r="N79" i="2"/>
  <c r="J80" i="2"/>
  <c r="N80" i="2"/>
  <c r="E113" i="2"/>
  <c r="M113" i="2" s="1"/>
  <c r="M90" i="2"/>
  <c r="L90" i="2"/>
  <c r="F113" i="2"/>
  <c r="H90" i="2"/>
  <c r="N90" i="2"/>
  <c r="J91" i="2"/>
  <c r="N91" i="2"/>
  <c r="K48" i="1"/>
  <c r="J15" i="1"/>
  <c r="K32" i="1"/>
  <c r="K14" i="1"/>
  <c r="L59" i="1"/>
  <c r="M37" i="1"/>
  <c r="L42" i="1"/>
  <c r="L46" i="1"/>
  <c r="J24" i="1"/>
  <c r="J28" i="1"/>
  <c r="J48" i="1"/>
  <c r="L36" i="1"/>
  <c r="H38" i="1"/>
  <c r="M43" i="1"/>
  <c r="M59" i="1"/>
  <c r="L64" i="1"/>
  <c r="L62" i="1"/>
  <c r="N11" i="1"/>
  <c r="K12" i="1"/>
  <c r="H16" i="1"/>
  <c r="N16" i="1"/>
  <c r="K17" i="1"/>
  <c r="L22" i="1"/>
  <c r="H24" i="1"/>
  <c r="L26" i="1"/>
  <c r="H28" i="1"/>
  <c r="L34" i="1"/>
  <c r="K36" i="1"/>
  <c r="H39" i="1"/>
  <c r="L45" i="1"/>
  <c r="L48" i="1"/>
  <c r="N50" i="1"/>
  <c r="M51" i="1"/>
  <c r="L52" i="1"/>
  <c r="G54" i="1"/>
  <c r="L56" i="1"/>
  <c r="N62" i="1"/>
  <c r="G14" i="1"/>
  <c r="K19" i="1"/>
  <c r="H22" i="1"/>
  <c r="K24" i="1"/>
  <c r="H26" i="1"/>
  <c r="K28" i="1"/>
  <c r="H30" i="1"/>
  <c r="G34" i="1"/>
  <c r="L39" i="1"/>
  <c r="H41" i="1"/>
  <c r="L43" i="1"/>
  <c r="H45" i="1"/>
  <c r="M45" i="1"/>
  <c r="L50" i="1"/>
  <c r="L54" i="1"/>
  <c r="L58" i="1"/>
  <c r="D13" i="1"/>
  <c r="K11" i="1"/>
  <c r="J12" i="1"/>
  <c r="J16" i="1"/>
  <c r="H18" i="1"/>
  <c r="G20" i="1"/>
  <c r="N20" i="1"/>
  <c r="H25" i="1"/>
  <c r="N25" i="1"/>
  <c r="L28" i="1"/>
  <c r="H32" i="1"/>
  <c r="K34" i="1"/>
  <c r="N37" i="1"/>
  <c r="L38" i="1"/>
  <c r="K38" i="1"/>
  <c r="I39" i="1"/>
  <c r="H44" i="1"/>
  <c r="M49" i="1"/>
  <c r="L51" i="1"/>
  <c r="H52" i="1"/>
  <c r="N52" i="1"/>
  <c r="N55" i="1"/>
  <c r="M57" i="1"/>
  <c r="L61" i="1"/>
  <c r="K62" i="1"/>
  <c r="N65" i="1"/>
  <c r="L24" i="1"/>
  <c r="L12" i="1"/>
  <c r="K16" i="1"/>
  <c r="J18" i="1"/>
  <c r="J20" i="1"/>
  <c r="L23" i="1"/>
  <c r="H29" i="1"/>
  <c r="M29" i="1"/>
  <c r="L30" i="1"/>
  <c r="I31" i="1"/>
  <c r="M39" i="1"/>
  <c r="L40" i="1"/>
  <c r="K42" i="1"/>
  <c r="I61" i="1"/>
  <c r="K54" i="1"/>
  <c r="M16" i="1"/>
  <c r="L18" i="1"/>
  <c r="K20" i="1"/>
  <c r="M20" i="1"/>
  <c r="L27" i="1"/>
  <c r="L32" i="1"/>
  <c r="M33" i="1"/>
  <c r="L44" i="1"/>
  <c r="K44" i="1"/>
  <c r="I45" i="1"/>
  <c r="M53" i="1"/>
  <c r="L60" i="1"/>
  <c r="H61" i="1"/>
  <c r="L65" i="1"/>
  <c r="M25" i="1"/>
  <c r="K40" i="1"/>
  <c r="G60" i="1"/>
  <c r="J9" i="1"/>
  <c r="G10" i="1"/>
  <c r="H11" i="1"/>
  <c r="I11" i="1"/>
  <c r="E13" i="1"/>
  <c r="K13" i="1" s="1"/>
  <c r="H17" i="1"/>
  <c r="M17" i="1"/>
  <c r="K21" i="1"/>
  <c r="I21" i="1"/>
  <c r="N24" i="1"/>
  <c r="M24" i="1"/>
  <c r="K26" i="1"/>
  <c r="N28" i="1"/>
  <c r="M28" i="1"/>
  <c r="N29" i="1"/>
  <c r="G30" i="1"/>
  <c r="H31" i="1"/>
  <c r="J31" i="1"/>
  <c r="H33" i="1"/>
  <c r="J33" i="1"/>
  <c r="H34" i="1"/>
  <c r="H40" i="1"/>
  <c r="N42" i="1"/>
  <c r="N44" i="1"/>
  <c r="G46" i="1"/>
  <c r="K46" i="1"/>
  <c r="N48" i="1"/>
  <c r="J51" i="1"/>
  <c r="I53" i="1"/>
  <c r="N54" i="1"/>
  <c r="K58" i="1"/>
  <c r="H60" i="1"/>
  <c r="K60" i="1"/>
  <c r="M61" i="1"/>
  <c r="H62" i="1"/>
  <c r="I17" i="1"/>
  <c r="K64" i="1"/>
  <c r="B13" i="1"/>
  <c r="L10" i="1"/>
  <c r="M11" i="1"/>
  <c r="I14" i="1"/>
  <c r="K15" i="1"/>
  <c r="L16" i="1"/>
  <c r="I18" i="1"/>
  <c r="M21" i="1"/>
  <c r="K25" i="1"/>
  <c r="G25" i="1"/>
  <c r="K27" i="1"/>
  <c r="G29" i="1"/>
  <c r="K30" i="1"/>
  <c r="M31" i="1"/>
  <c r="N41" i="1"/>
  <c r="I41" i="1"/>
  <c r="J43" i="1"/>
  <c r="J46" i="1"/>
  <c r="N46" i="1"/>
  <c r="G50" i="1"/>
  <c r="G52" i="1"/>
  <c r="G56" i="1"/>
  <c r="J58" i="1"/>
  <c r="N58" i="1"/>
  <c r="N60" i="1"/>
  <c r="J64" i="1"/>
  <c r="N64" i="1"/>
  <c r="L13" i="1"/>
  <c r="G11" i="1"/>
  <c r="I33" i="1"/>
  <c r="H46" i="1"/>
  <c r="G58" i="1"/>
  <c r="M10" i="1"/>
  <c r="L17" i="1"/>
  <c r="L20" i="1"/>
  <c r="J23" i="1"/>
  <c r="G24" i="1"/>
  <c r="I25" i="1"/>
  <c r="G28" i="1"/>
  <c r="I29" i="1"/>
  <c r="L31" i="1"/>
  <c r="G38" i="1"/>
  <c r="J39" i="1"/>
  <c r="G42" i="1"/>
  <c r="G44" i="1"/>
  <c r="J45" i="1"/>
  <c r="K50" i="1"/>
  <c r="K52" i="1"/>
  <c r="H54" i="1"/>
  <c r="K56" i="1"/>
  <c r="J59" i="1"/>
  <c r="L9" i="1"/>
  <c r="K35" i="1"/>
  <c r="G35" i="1"/>
  <c r="M35" i="1"/>
  <c r="J35" i="1"/>
  <c r="J40" i="1"/>
  <c r="I40" i="1"/>
  <c r="H10" i="1"/>
  <c r="J19" i="1"/>
  <c r="H35" i="1"/>
  <c r="I35" i="1"/>
  <c r="J54" i="1"/>
  <c r="C66" i="1"/>
  <c r="J14" i="1"/>
  <c r="N14" i="1"/>
  <c r="F66" i="1"/>
  <c r="M14" i="1"/>
  <c r="L15" i="1"/>
  <c r="G16" i="1"/>
  <c r="G17" i="1"/>
  <c r="K18" i="1"/>
  <c r="I22" i="1"/>
  <c r="N27" i="1"/>
  <c r="I27" i="1"/>
  <c r="M27" i="1"/>
  <c r="G27" i="1"/>
  <c r="J34" i="1"/>
  <c r="I34" i="1"/>
  <c r="N34" i="1"/>
  <c r="M34" i="1"/>
  <c r="N35" i="1"/>
  <c r="G36" i="1"/>
  <c r="L37" i="1"/>
  <c r="K47" i="1"/>
  <c r="G47" i="1"/>
  <c r="M47" i="1"/>
  <c r="J47" i="1"/>
  <c r="N47" i="1"/>
  <c r="K63" i="1"/>
  <c r="G63" i="1"/>
  <c r="M63" i="1"/>
  <c r="J63" i="1"/>
  <c r="I63" i="1"/>
  <c r="N63" i="1"/>
  <c r="N19" i="1"/>
  <c r="I19" i="1"/>
  <c r="M19" i="1"/>
  <c r="G19" i="1"/>
  <c r="H20" i="1"/>
  <c r="N22" i="1"/>
  <c r="M22" i="1"/>
  <c r="N40" i="1"/>
  <c r="M40" i="1"/>
  <c r="N9" i="1"/>
  <c r="I9" i="1"/>
  <c r="M9" i="1"/>
  <c r="G9" i="1"/>
  <c r="N12" i="1"/>
  <c r="M12" i="1"/>
  <c r="N23" i="1"/>
  <c r="I23" i="1"/>
  <c r="M23" i="1"/>
  <c r="G23" i="1"/>
  <c r="N26" i="1"/>
  <c r="M26" i="1"/>
  <c r="K9" i="1"/>
  <c r="I12" i="1"/>
  <c r="D66" i="1"/>
  <c r="D67" i="1" s="1"/>
  <c r="L14" i="1"/>
  <c r="N15" i="1"/>
  <c r="I15" i="1"/>
  <c r="M15" i="1"/>
  <c r="G15" i="1"/>
  <c r="N18" i="1"/>
  <c r="M18" i="1"/>
  <c r="L19" i="1"/>
  <c r="G21" i="1"/>
  <c r="K22" i="1"/>
  <c r="K23" i="1"/>
  <c r="I26" i="1"/>
  <c r="J27" i="1"/>
  <c r="J32" i="1"/>
  <c r="I32" i="1"/>
  <c r="N32" i="1"/>
  <c r="M32" i="1"/>
  <c r="H36" i="1"/>
  <c r="K37" i="1"/>
  <c r="G37" i="1"/>
  <c r="J37" i="1"/>
  <c r="I37" i="1"/>
  <c r="J44" i="1"/>
  <c r="H47" i="1"/>
  <c r="I47" i="1"/>
  <c r="H56" i="1"/>
  <c r="J60" i="1"/>
  <c r="H9" i="1"/>
  <c r="C13" i="1"/>
  <c r="J10" i="1"/>
  <c r="F13" i="1"/>
  <c r="N10" i="1"/>
  <c r="I10" i="1"/>
  <c r="J11" i="1"/>
  <c r="G12" i="1"/>
  <c r="H15" i="1"/>
  <c r="I16" i="1"/>
  <c r="J17" i="1"/>
  <c r="G18" i="1"/>
  <c r="H19" i="1"/>
  <c r="I20" i="1"/>
  <c r="L21" i="1"/>
  <c r="J21" i="1"/>
  <c r="G22" i="1"/>
  <c r="H23" i="1"/>
  <c r="I24" i="1"/>
  <c r="L25" i="1"/>
  <c r="J25" i="1"/>
  <c r="G26" i="1"/>
  <c r="H27" i="1"/>
  <c r="I28" i="1"/>
  <c r="L29" i="1"/>
  <c r="J29" i="1"/>
  <c r="K31" i="1"/>
  <c r="G31" i="1"/>
  <c r="N31" i="1"/>
  <c r="G32" i="1"/>
  <c r="L33" i="1"/>
  <c r="J36" i="1"/>
  <c r="I36" i="1"/>
  <c r="N36" i="1"/>
  <c r="M36" i="1"/>
  <c r="H37" i="1"/>
  <c r="K39" i="1"/>
  <c r="G39" i="1"/>
  <c r="N39" i="1"/>
  <c r="G40" i="1"/>
  <c r="L41" i="1"/>
  <c r="G48" i="1"/>
  <c r="L49" i="1"/>
  <c r="K55" i="1"/>
  <c r="G55" i="1"/>
  <c r="M55" i="1"/>
  <c r="J55" i="1"/>
  <c r="G64" i="1"/>
  <c r="K57" i="1"/>
  <c r="G57" i="1"/>
  <c r="J57" i="1"/>
  <c r="I57" i="1"/>
  <c r="H63" i="1"/>
  <c r="K10" i="1"/>
  <c r="B66" i="1"/>
  <c r="H14" i="1"/>
  <c r="K29" i="1"/>
  <c r="J30" i="1"/>
  <c r="I30" i="1"/>
  <c r="N30" i="1"/>
  <c r="M30" i="1"/>
  <c r="K33" i="1"/>
  <c r="G33" i="1"/>
  <c r="N33" i="1"/>
  <c r="L35" i="1"/>
  <c r="J38" i="1"/>
  <c r="I38" i="1"/>
  <c r="N38" i="1"/>
  <c r="M38" i="1"/>
  <c r="M41" i="1"/>
  <c r="K41" i="1"/>
  <c r="G41" i="1"/>
  <c r="H48" i="1"/>
  <c r="K49" i="1"/>
  <c r="G49" i="1"/>
  <c r="J49" i="1"/>
  <c r="I49" i="1"/>
  <c r="J52" i="1"/>
  <c r="H55" i="1"/>
  <c r="I55" i="1"/>
  <c r="N57" i="1"/>
  <c r="H64" i="1"/>
  <c r="K65" i="1"/>
  <c r="G65" i="1"/>
  <c r="J65" i="1"/>
  <c r="I65" i="1"/>
  <c r="H42" i="1"/>
  <c r="K43" i="1"/>
  <c r="G43" i="1"/>
  <c r="N43" i="1"/>
  <c r="H49" i="1"/>
  <c r="H50" i="1"/>
  <c r="K51" i="1"/>
  <c r="G51" i="1"/>
  <c r="N51" i="1"/>
  <c r="J56" i="1"/>
  <c r="I56" i="1"/>
  <c r="N56" i="1"/>
  <c r="M56" i="1"/>
  <c r="H57" i="1"/>
  <c r="H58" i="1"/>
  <c r="K59" i="1"/>
  <c r="G59" i="1"/>
  <c r="N59" i="1"/>
  <c r="H65" i="1"/>
  <c r="E66" i="1"/>
  <c r="H43" i="1"/>
  <c r="I43" i="1"/>
  <c r="K45" i="1"/>
  <c r="G45" i="1"/>
  <c r="N45" i="1"/>
  <c r="L47" i="1"/>
  <c r="H51" i="1"/>
  <c r="I51" i="1"/>
  <c r="K53" i="1"/>
  <c r="G53" i="1"/>
  <c r="N53" i="1"/>
  <c r="L55" i="1"/>
  <c r="H59" i="1"/>
  <c r="I59" i="1"/>
  <c r="K61" i="1"/>
  <c r="G61" i="1"/>
  <c r="N61" i="1"/>
  <c r="L63" i="1"/>
  <c r="I42" i="1"/>
  <c r="M42" i="1"/>
  <c r="I44" i="1"/>
  <c r="M44" i="1"/>
  <c r="I46" i="1"/>
  <c r="M46" i="1"/>
  <c r="I48" i="1"/>
  <c r="M48" i="1"/>
  <c r="I50" i="1"/>
  <c r="M50" i="1"/>
  <c r="I52" i="1"/>
  <c r="M52" i="1"/>
  <c r="I54" i="1"/>
  <c r="M54" i="1"/>
  <c r="I58" i="1"/>
  <c r="M58" i="1"/>
  <c r="I60" i="1"/>
  <c r="M60" i="1"/>
  <c r="I62" i="1"/>
  <c r="M62" i="1"/>
  <c r="I64" i="1"/>
  <c r="M64" i="1"/>
  <c r="H30" i="2" l="1"/>
  <c r="O92" i="2"/>
  <c r="M92" i="2"/>
  <c r="O29" i="2"/>
  <c r="E112" i="2"/>
  <c r="J26" i="2"/>
  <c r="K29" i="2"/>
  <c r="I29" i="2"/>
  <c r="L81" i="2"/>
  <c r="L16" i="2"/>
  <c r="N56" i="2"/>
  <c r="J29" i="2"/>
  <c r="M103" i="2"/>
  <c r="E101" i="2"/>
  <c r="M81" i="2"/>
  <c r="K16" i="2"/>
  <c r="K13" i="2"/>
  <c r="M56" i="2"/>
  <c r="E45" i="2"/>
  <c r="L45" i="2" s="1"/>
  <c r="L103" i="2"/>
  <c r="J103" i="2"/>
  <c r="N103" i="2"/>
  <c r="L86" i="2"/>
  <c r="I86" i="2"/>
  <c r="N13" i="2"/>
  <c r="H86" i="2"/>
  <c r="H13" i="2"/>
  <c r="F101" i="2"/>
  <c r="K108" i="2"/>
  <c r="J108" i="2"/>
  <c r="G45" i="2"/>
  <c r="L26" i="2"/>
  <c r="M26" i="2"/>
  <c r="K92" i="2"/>
  <c r="M86" i="2"/>
  <c r="J13" i="2"/>
  <c r="I13" i="2"/>
  <c r="N92" i="2"/>
  <c r="L92" i="2"/>
  <c r="J92" i="2"/>
  <c r="K103" i="2"/>
  <c r="L35" i="2"/>
  <c r="F34" i="2"/>
  <c r="O103" i="2"/>
  <c r="E110" i="2"/>
  <c r="D45" i="2"/>
  <c r="M35" i="2"/>
  <c r="O13" i="2"/>
  <c r="M13" i="2"/>
  <c r="I108" i="2"/>
  <c r="H108" i="2"/>
  <c r="N29" i="2"/>
  <c r="I16" i="2"/>
  <c r="H16" i="2"/>
  <c r="O35" i="2"/>
  <c r="G34" i="2"/>
  <c r="H26" i="2"/>
  <c r="I26" i="2"/>
  <c r="I103" i="2"/>
  <c r="C101" i="2"/>
  <c r="H103" i="2"/>
  <c r="D110" i="2"/>
  <c r="K86" i="2"/>
  <c r="J86" i="2"/>
  <c r="H56" i="2"/>
  <c r="I56" i="2"/>
  <c r="C45" i="2"/>
  <c r="K35" i="2"/>
  <c r="D34" i="2"/>
  <c r="I92" i="2"/>
  <c r="H92" i="2"/>
  <c r="N113" i="2"/>
  <c r="J113" i="2"/>
  <c r="L113" i="2"/>
  <c r="H113" i="2"/>
  <c r="N35" i="2"/>
  <c r="N26" i="2"/>
  <c r="G110" i="2"/>
  <c r="O86" i="2"/>
  <c r="N86" i="2"/>
  <c r="C34" i="2"/>
  <c r="H35" i="2"/>
  <c r="I35" i="2"/>
  <c r="H29" i="2"/>
  <c r="N13" i="1"/>
  <c r="E67" i="1"/>
  <c r="H13" i="1"/>
  <c r="G13" i="1"/>
  <c r="H66" i="1"/>
  <c r="J13" i="1"/>
  <c r="L66" i="1"/>
  <c r="N66" i="1"/>
  <c r="K67" i="1"/>
  <c r="F67" i="1"/>
  <c r="B67" i="1"/>
  <c r="G67" i="1" s="1"/>
  <c r="J66" i="1"/>
  <c r="L67" i="1"/>
  <c r="C67" i="1"/>
  <c r="I67" i="1" s="1"/>
  <c r="M66" i="1"/>
  <c r="I66" i="1"/>
  <c r="G66" i="1"/>
  <c r="K66" i="1"/>
  <c r="M13" i="1"/>
  <c r="I13" i="1"/>
  <c r="N101" i="2" l="1"/>
  <c r="L101" i="2"/>
  <c r="J101" i="2"/>
  <c r="O101" i="2"/>
  <c r="M101" i="2"/>
  <c r="O45" i="2"/>
  <c r="N45" i="2"/>
  <c r="F10" i="2"/>
  <c r="L34" i="2"/>
  <c r="M34" i="2"/>
  <c r="F110" i="2"/>
  <c r="N110" i="2" s="1"/>
  <c r="M45" i="2"/>
  <c r="E84" i="2"/>
  <c r="K45" i="2"/>
  <c r="J45" i="2"/>
  <c r="K101" i="2"/>
  <c r="I101" i="2"/>
  <c r="H101" i="2"/>
  <c r="C110" i="2"/>
  <c r="O34" i="2"/>
  <c r="G10" i="2"/>
  <c r="N34" i="2"/>
  <c r="I45" i="2"/>
  <c r="H45" i="2"/>
  <c r="O110" i="2"/>
  <c r="K34" i="2"/>
  <c r="J34" i="2"/>
  <c r="D10" i="2"/>
  <c r="I34" i="2"/>
  <c r="H34" i="2"/>
  <c r="C10" i="2"/>
  <c r="N67" i="1"/>
  <c r="J67" i="1"/>
  <c r="M67" i="1"/>
  <c r="H67" i="1"/>
  <c r="J110" i="2" l="1"/>
  <c r="K110" i="2"/>
  <c r="M110" i="2"/>
  <c r="L110" i="2"/>
  <c r="L10" i="2"/>
  <c r="F84" i="2"/>
  <c r="F112" i="2"/>
  <c r="M10" i="2"/>
  <c r="E111" i="2"/>
  <c r="G112" i="2"/>
  <c r="G84" i="2"/>
  <c r="O10" i="2"/>
  <c r="N10" i="2"/>
  <c r="D112" i="2"/>
  <c r="K10" i="2"/>
  <c r="D84" i="2"/>
  <c r="J10" i="2"/>
  <c r="C112" i="2"/>
  <c r="C84" i="2"/>
  <c r="I10" i="2"/>
  <c r="H10" i="2"/>
  <c r="I110" i="2"/>
  <c r="H110" i="2"/>
  <c r="F111" i="2" l="1"/>
  <c r="L84" i="2"/>
  <c r="M111" i="2"/>
  <c r="E114" i="2"/>
  <c r="L112" i="2"/>
  <c r="M112" i="2"/>
  <c r="M84" i="2"/>
  <c r="O112" i="2"/>
  <c r="N112" i="2"/>
  <c r="D111" i="2"/>
  <c r="K84" i="2"/>
  <c r="J84" i="2"/>
  <c r="C111" i="2"/>
  <c r="I84" i="2"/>
  <c r="H84" i="2"/>
  <c r="I112" i="2"/>
  <c r="H112" i="2"/>
  <c r="K112" i="2"/>
  <c r="J112" i="2"/>
  <c r="G111" i="2"/>
  <c r="O84" i="2"/>
  <c r="N84" i="2"/>
  <c r="F114" i="2" l="1"/>
  <c r="L111" i="2"/>
  <c r="O111" i="2"/>
  <c r="G114" i="2"/>
  <c r="N111" i="2"/>
  <c r="K111" i="2"/>
  <c r="D114" i="2"/>
  <c r="J111" i="2"/>
  <c r="I111" i="2"/>
  <c r="C114" i="2"/>
  <c r="H111" i="2"/>
  <c r="L114" i="2" l="1"/>
  <c r="M114" i="2"/>
  <c r="O114" i="2"/>
  <c r="N114" i="2"/>
  <c r="I114" i="2"/>
  <c r="H114" i="2"/>
  <c r="K114" i="2"/>
  <c r="J114" i="2"/>
</calcChain>
</file>

<file path=xl/sharedStrings.xml><?xml version="1.0" encoding="utf-8"?>
<sst xmlns="http://schemas.openxmlformats.org/spreadsheetml/2006/main" count="223" uniqueCount="192">
  <si>
    <t xml:space="preserve">Аналіз надходження платежів до місцевих бюджетів </t>
  </si>
  <si>
    <t>Чернівецької області за січень-червень 2026 року</t>
  </si>
  <si>
    <t>загальний фонд</t>
  </si>
  <si>
    <t>(квартальний звіт)</t>
  </si>
  <si>
    <t>тис.грн</t>
  </si>
  <si>
    <t>Найменування районів і територіальних громад</t>
  </si>
  <si>
    <t xml:space="preserve">План, затверджений місцевими радами на 2026 рік </t>
  </si>
  <si>
    <t xml:space="preserve">План, затверджений місцевими радами з урахуванням змін на 2026 рік </t>
  </si>
  <si>
    <t>План на січень-червень 2026 року</t>
  </si>
  <si>
    <t>Фактичні надходження доходів за</t>
  </si>
  <si>
    <t>Відхилення обсягів фактичних надходжень доходів з початку року від</t>
  </si>
  <si>
    <t>січень-червень 2026 року</t>
  </si>
  <si>
    <t>січень-червень 2025 року</t>
  </si>
  <si>
    <t>плану, затвердженого місцевими радами                                                                                                                                                                                                   на 2026 рік</t>
  </si>
  <si>
    <t>плану, затвердженого місцевими радами з урахуванням змін на 2026 рік</t>
  </si>
  <si>
    <t>плану на січень-червень 2026 року</t>
  </si>
  <si>
    <t>фактичних надходжень за січень-червень 2025 року</t>
  </si>
  <si>
    <t>+,-</t>
  </si>
  <si>
    <t>%</t>
  </si>
  <si>
    <t>Обласний</t>
  </si>
  <si>
    <t>Районний бюджет Вижницького району</t>
  </si>
  <si>
    <t>Районний бюджет Дністровського району</t>
  </si>
  <si>
    <t>Районний бюджет Чернівецького району</t>
  </si>
  <si>
    <t>Разом по районних бюджетах</t>
  </si>
  <si>
    <t>Вашковецька сільська ТГ</t>
  </si>
  <si>
    <t>Великокучурівська сільська ТГ</t>
  </si>
  <si>
    <t>Волоківська сільська ТГ</t>
  </si>
  <si>
    <t>Глибоцька селищна ТГ</t>
  </si>
  <si>
    <t>Клішковецька сільська ТГ</t>
  </si>
  <si>
    <t>Мамалигівська сільська ТГ</t>
  </si>
  <si>
    <t>Недобоївська сільська ТГ</t>
  </si>
  <si>
    <t>Рукшинська сільська ТГ</t>
  </si>
  <si>
    <t>Сокирянська міська ТГ</t>
  </si>
  <si>
    <t>Усть-Путильська сільська ТГ</t>
  </si>
  <si>
    <t>Вашківецька міська ТГ</t>
  </si>
  <si>
    <t>Вижницька міська ТГ</t>
  </si>
  <si>
    <t>Сторожинецька міська ТГ</t>
  </si>
  <si>
    <t>Красноїльська селищна ТГ</t>
  </si>
  <si>
    <t>Тереблеченська сільська ТГ</t>
  </si>
  <si>
    <t>Чудейська сільська ТГ</t>
  </si>
  <si>
    <t>Конятинська сільська ТГ</t>
  </si>
  <si>
    <t>Селятинська сільська ТГ</t>
  </si>
  <si>
    <t>Острицька сільська ТГ</t>
  </si>
  <si>
    <t>Мамаївська сільська ТГ</t>
  </si>
  <si>
    <t>Кіцманська міська ТГ</t>
  </si>
  <si>
    <t>Магальська сільська ТГ</t>
  </si>
  <si>
    <t>Вікнянська сільська ТГ</t>
  </si>
  <si>
    <t>Юрковецька сільська ТГ</t>
  </si>
  <si>
    <t>Кострижівська селищна ТГ</t>
  </si>
  <si>
    <t>Новоселицька міська ТГ</t>
  </si>
  <si>
    <t>Герцаївська міська ТГ</t>
  </si>
  <si>
    <t>Заставнівська міська ТГ</t>
  </si>
  <si>
    <t>Неполоковецька селищна ТГ</t>
  </si>
  <si>
    <t>Ставчанська сільська ТГ</t>
  </si>
  <si>
    <t>Хотинська міська ТГ</t>
  </si>
  <si>
    <t>Чагорська сільська ТГ</t>
  </si>
  <si>
    <t>Новодністровська міська ТГ</t>
  </si>
  <si>
    <t xml:space="preserve">Ванчиковецька сільська ТГ </t>
  </si>
  <si>
    <t>Карапчівська сільська ТГ</t>
  </si>
  <si>
    <t>Сучевенська сільська ТГ</t>
  </si>
  <si>
    <t>Кадубовецька сільська ТГ</t>
  </si>
  <si>
    <t>Банилівська сільська ТГ</t>
  </si>
  <si>
    <t>Берегометська селищна ТГ</t>
  </si>
  <si>
    <t>Боянська сільська ТГ</t>
  </si>
  <si>
    <t>Брусницька сільська ТГ</t>
  </si>
  <si>
    <t>Веренчанська сільська ТГ</t>
  </si>
  <si>
    <t>Горішньошеровецька сільська ТГ</t>
  </si>
  <si>
    <t>Кам’янецька сільська ТГ</t>
  </si>
  <si>
    <t>Кам’янська сільська ТГ</t>
  </si>
  <si>
    <t>Кельменецька селищна ТГ</t>
  </si>
  <si>
    <t>Лівинецька сільська ТГ</t>
  </si>
  <si>
    <t>Петровецька сільська ТГ</t>
  </si>
  <si>
    <t>Путильська селищна ТГ</t>
  </si>
  <si>
    <t>Тарашанська сільська ТГ</t>
  </si>
  <si>
    <t>Топорівська сільська ТГ</t>
  </si>
  <si>
    <t>Чернівецька міська ТГ</t>
  </si>
  <si>
    <t>Разом по ТГ</t>
  </si>
  <si>
    <t xml:space="preserve">Всього </t>
  </si>
  <si>
    <t>загальний і спеціальний фонди</t>
  </si>
  <si>
    <t>Найменування платежів</t>
  </si>
  <si>
    <t>Код платежу</t>
  </si>
  <si>
    <t>План, затверджений місцевими радами на 2026 рік</t>
  </si>
  <si>
    <t>План, затверджений місцевими радами з урахуванням змін на 2026 рік</t>
  </si>
  <si>
    <t>Загальний фонд</t>
  </si>
  <si>
    <t>Податкові надходження</t>
  </si>
  <si>
    <r>
      <t xml:space="preserve">Податок на доходи фізичних осіб - </t>
    </r>
    <r>
      <rPr>
        <u/>
        <sz val="12"/>
        <rFont val="Times New Roman Cyr"/>
        <family val="1"/>
        <charset val="204"/>
      </rPr>
      <t xml:space="preserve">79% </t>
    </r>
  </si>
  <si>
    <r>
      <rPr>
        <sz val="11"/>
        <color theme="9" tint="-0.499984740745262"/>
        <rFont val="Times New Roman Cyr"/>
        <charset val="204"/>
      </rPr>
      <t>в т.ч</t>
    </r>
    <r>
      <rPr>
        <i/>
        <sz val="11"/>
        <color theme="9" tint="-0.499984740745262"/>
        <rFont val="Times New Roman Cyr"/>
        <charset val="204"/>
      </rPr>
      <t>. Податок на доходи фізичних осіб у вигляді мінімального податкового зобов`язання, що підлягає сплаті фізичними особами</t>
    </r>
  </si>
  <si>
    <t>Податок на прибуток підприємств</t>
  </si>
  <si>
    <r>
      <t xml:space="preserve">Податок на прибуток підприємств приватного сектору економіки - </t>
    </r>
    <r>
      <rPr>
        <u/>
        <sz val="12"/>
        <rFont val="Times New Roman Cyr"/>
        <family val="1"/>
        <charset val="204"/>
      </rPr>
      <t>10%</t>
    </r>
  </si>
  <si>
    <t xml:space="preserve">Податок на прибуток підприємств та фінансових установ комунальної власності   </t>
  </si>
  <si>
    <t>Рентна плата та плата за використання інших природних ресурсів</t>
  </si>
  <si>
    <r>
      <t xml:space="preserve">Рентна плата за спеціальне використання лісових ресурсів в частині деревини, заготовленої в порядку рубок головного користування - </t>
    </r>
    <r>
      <rPr>
        <u/>
        <sz val="12"/>
        <rFont val="Times New Roman Cyr"/>
        <family val="1"/>
        <charset val="204"/>
      </rPr>
      <t>37%</t>
    </r>
  </si>
  <si>
    <t>Рентна плата за спеціальне використання лісових ресурсів (крім рентної плати за спеціальне використання лісових ресурсів в частині деревини, заготовленої в порядку рубок головного користування)</t>
  </si>
  <si>
    <r>
      <t xml:space="preserve">Рентна плата за спеціальне використання води - </t>
    </r>
    <r>
      <rPr>
        <u/>
        <sz val="12"/>
        <rFont val="Times New Roman Cyr"/>
        <family val="1"/>
        <charset val="204"/>
      </rPr>
      <t>45%</t>
    </r>
  </si>
  <si>
    <r>
      <t xml:space="preserve">Рентна плата за користування надрами для видобування інших корисних копалин загальнодержавного значення (крім видобування корисних копалин, визначених як Активи природних ресурсів) - </t>
    </r>
    <r>
      <rPr>
        <u/>
        <sz val="12"/>
        <rFont val="Times New Roman Cyr"/>
        <family val="1"/>
        <charset val="204"/>
      </rPr>
      <t>30%</t>
    </r>
  </si>
  <si>
    <r>
      <t xml:space="preserve">Рентна плата за користування надрами для видобування нафти (крім видобування нафти, визначеної як Актив природних ресурсів) - </t>
    </r>
    <r>
      <rPr>
        <u/>
        <sz val="12"/>
        <rFont val="Times New Roman Cyr"/>
        <family val="1"/>
        <charset val="204"/>
      </rPr>
      <t>5%</t>
    </r>
  </si>
  <si>
    <r>
      <t xml:space="preserve">Рентна плата за користування надрами для видобування природного газу (крім видобування природного газу, визначеного як Актив природних ресурсів) - </t>
    </r>
    <r>
      <rPr>
        <u/>
        <sz val="12"/>
        <rFont val="Times New Roman Cyr"/>
        <family val="1"/>
        <charset val="204"/>
      </rPr>
      <t>5%</t>
    </r>
  </si>
  <si>
    <r>
      <t xml:space="preserve">Рентна плата за користування надрами для видобування газового конденсату - </t>
    </r>
    <r>
      <rPr>
        <u/>
        <sz val="12"/>
        <rFont val="Times New Roman Cyr"/>
        <family val="1"/>
        <charset val="204"/>
      </rPr>
      <t>5%</t>
    </r>
  </si>
  <si>
    <t xml:space="preserve">Рентна плата за користування надрами для видобування корисних копалин місцевого значення  </t>
  </si>
  <si>
    <t>Рентна плата за користування надрами в цілях, не пов'язаних з видобуванням корисних копалин</t>
  </si>
  <si>
    <t>Внутрішні податки на товари та послуги</t>
  </si>
  <si>
    <r>
      <t>Акцизний податок з вироблених в Україні підакцизних товарів (продукції</t>
    </r>
    <r>
      <rPr>
        <sz val="12"/>
        <rFont val="Times New Roman Cyr"/>
        <charset val="204"/>
      </rPr>
      <t>) (Пальне)</t>
    </r>
    <r>
      <rPr>
        <sz val="12"/>
        <color rgb="FFFF0000"/>
        <rFont val="Times New Roman Cyr"/>
        <charset val="204"/>
      </rPr>
      <t xml:space="preserve"> </t>
    </r>
  </si>
  <si>
    <t>14020000 (14021900)</t>
  </si>
  <si>
    <t xml:space="preserve">Акцизний податок з ввезених на митну територію України підакцизних товарів (продукції) (Пальне) </t>
  </si>
  <si>
    <t>14030000 (14031900)</t>
  </si>
  <si>
    <r>
      <rPr>
        <b/>
        <i/>
        <u/>
        <sz val="12"/>
        <rFont val="Times New Roman Cyr"/>
        <charset val="204"/>
      </rPr>
      <t>Разом</t>
    </r>
    <r>
      <rPr>
        <b/>
        <i/>
        <sz val="12"/>
        <rFont val="Times New Roman Cyr"/>
        <charset val="204"/>
      </rPr>
      <t xml:space="preserve">: акцизний податок з вироблених в Україні та з ввезених на митну територію України підакцизних товарів (продукції) (Пальне) </t>
    </r>
  </si>
  <si>
    <t xml:space="preserve"> 14021900  14031900</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</si>
  <si>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</si>
  <si>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</si>
  <si>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</si>
  <si>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і збори, нараховані до 1 січня 2011 року</t>
  </si>
  <si>
    <r>
      <t>Місцеві податки та збори, що сплачуються (перераховуються) згідно з Податковим кодексом України,                                                                                                              в</t>
    </r>
    <r>
      <rPr>
        <b/>
        <i/>
        <sz val="12"/>
        <rFont val="Times New Roman Cyr"/>
        <family val="1"/>
        <charset val="204"/>
      </rPr>
      <t xml:space="preserve"> тому числі: </t>
    </r>
  </si>
  <si>
    <t>Податок на майно</t>
  </si>
  <si>
    <t xml:space="preserve">Податок на нерухоме майно, відмінне від земельної ділянки </t>
  </si>
  <si>
    <t>18010100-18010400</t>
  </si>
  <si>
    <t xml:space="preserve">Плата за землю </t>
  </si>
  <si>
    <t>18010500-18010900</t>
  </si>
  <si>
    <t xml:space="preserve">Транспортний податок </t>
  </si>
  <si>
    <t>18011000, 18011100</t>
  </si>
  <si>
    <t>Збір за місця для паркування транспортних засобів</t>
  </si>
  <si>
    <t>Туристичний збір</t>
  </si>
  <si>
    <t>Збір за провадження деяких видів підприємницької діяльності, що справлявся до 1 січня 2015 року</t>
  </si>
  <si>
    <t xml:space="preserve">Єдиний податок </t>
  </si>
  <si>
    <t>Кошти, що передаються (отримуються), як компенсація із загального фонду державного бюджету бюджетам місцевого самоврядування відповідно до вимог пункту 43 розділу VI "Прикінцеві та перехідні положення" Бюджетного кодексу України та постанови Кабінету Міністрів України від 08.02.2017 №96 "Деякі питання зарахування частини акцизного податку з виробленого в Україні та ввезеного на митну територію України пального до бюджетів місцевого самоврядування"</t>
  </si>
  <si>
    <t>Податки та збори, не віднесені до інших категорій</t>
  </si>
  <si>
    <t>Неподаткові надходження</t>
  </si>
  <si>
    <t>Частина чистого прибутку (доходу) комунальних унітарних підприємств та їх об'єднань, що вилучається до відповідного місцевого бюджету</t>
  </si>
  <si>
    <t>Плата за розміщення тимчасово вільних коштів місцевих бюджетів</t>
  </si>
  <si>
    <t>Інші надходження</t>
  </si>
  <si>
    <t>Суми, стягнені з винних осіб, за шкоду, заподіяну державі, підприємству, установі, організації</t>
  </si>
  <si>
    <t xml:space="preserve">Штрафні санкції за порушення законодавства про патентування, за порушення норм регулювання обігу готівки та про застосування реєстраторів розрахункових операцій у сфері торгівлі, громадського харчування та послуг </t>
  </si>
  <si>
    <t>Адміністративні штрафи та інші санкції</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</si>
  <si>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t>
  </si>
  <si>
    <t>Плата за встановлення земельного сервітуту, за надання права користування земельною ділянкою для сільськогосподарських потреб (емфітевзис), для забудови (суперфіцій)</t>
  </si>
  <si>
    <r>
      <t xml:space="preserve">Адміністративні штрафи за адміністративні правопорушення у сфері забезпечення безпеки дорожнього руху, зафіксовані в автоматичному режимі - </t>
    </r>
    <r>
      <rPr>
        <u/>
        <sz val="12"/>
        <rFont val="Times New Roman Cyr"/>
        <charset val="204"/>
      </rPr>
      <t>10%</t>
    </r>
  </si>
  <si>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</si>
  <si>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Плата за надання адміністративних послуг</t>
  </si>
  <si>
    <t xml:space="preserve">Плата за ліцензії на певні види господарської діяльності та сертифікати, що видаються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</si>
  <si>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</si>
  <si>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ліцензії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на право вирощування тютюну та на право ферментації тютюнової сировини</t>
  </si>
  <si>
    <t>Плата за ліцензії на право оптової торгівлі спиртом етиловим, спиртовими дистилятами</t>
  </si>
  <si>
    <t>Плата за державну реєстрацію (крім адміністративного збору,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</si>
  <si>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ліцензії на право оптової торгівлі алкогольними напоями, сидром та перрі (без додавання спирту), тютюновими виробами, рідинами, що використовуються в електроних сигаретах</t>
  </si>
  <si>
    <t>Плата за ліцензії на право роздрібної торгівлі алкогольними напоями, сидром та перрі (без додавання спирту), тютюновими виробами та рідинами, що використовуються в електроних сигаретах</t>
  </si>
  <si>
    <t>Плата за ліцензії та сертифікати, що сплачується ліцензіатами за місцем здійснення діяльності</t>
  </si>
  <si>
    <t>Плата за надання інших адміністративних послуг</t>
  </si>
  <si>
    <t>Адміністративний збір за державну реєстрацію речових прав на нерухоме майно та їх обтяжень</t>
  </si>
  <si>
    <t>Плата за скорочення термінів надання послуг у сфері державної реєстрації речових прав на нерухоме майно та їх обтяжень і державної реєстрації відповідно до Закону України "Про державну реєстрацію юридичних осіб, фізичних осіб - підприємців та громадських формувань", а також плата за надання інших платних послуг, пов'язаних з такою державною реєстрацією</t>
  </si>
  <si>
    <t>Плата за ліцензії на право виробництва пального</t>
  </si>
  <si>
    <t>Плата за ліцензії на право оптової торгівлі пальним, за наявності місць оптової торгівлі пальним, оптової торгівлі пальним за відсутності місць оптової торгівлі пальним</t>
  </si>
  <si>
    <t>Плата за ліцензії на право роздрібної торгівлі пальним</t>
  </si>
  <si>
    <t xml:space="preserve">Плата за ліцензії на право зберігання пального, на право зберігання пального виключно для потреб власного споживання та/або промислової переробки </t>
  </si>
  <si>
    <t>Плата за ліцензії на провадження діяльності з організації та проведення азартних ігор у залах гральних автоматів</t>
  </si>
  <si>
    <t>Надходження від орендної плати за користування майновим комплексом та іншим майном, що перебуває в комунальній власності</t>
  </si>
  <si>
    <t>Державне мито</t>
  </si>
  <si>
    <t xml:space="preserve">Орендна плата за водні об'єкти (їх частини), що надаються в користування на умовах оренди обласними, районними державними адміністраціями, місцевими радами </t>
  </si>
  <si>
    <t>Надходження коштів з рахунків виборчих фондів</t>
  </si>
  <si>
    <t>Кошти, отримані від надання учасниками процедури закупівлі / спрощеної закупівлі як забезпечення їх тендерної пропозиції /пропозиції учасника спрощеної закупівлі, які не підлягають поверненню цим учасникам</t>
  </si>
  <si>
    <t xml:space="preserve">Кошти, отримані від переможця процедури закупівлі / спрощеної закупівлі під час укладення договору про закупівлю як забезпечення виконання такого договору, які не підлягають поверненню учаснику </t>
  </si>
  <si>
    <t>Кошти за шкоду, що заподіяна на земельних ділянках державної та комунальної власності, які не надані у користування та не передані у власність, внаслідок їх самовільного зайняття, використання не за цільовим призначенням, зняття ґрунтового покриву (родючого шару ґрунту) без спеціального дозволу; відшкодування збитків за погіршення якості ґрунтового покриву тощо та за неодержання доходів у зв’язку з тимчасовим невикористанням земельних ділянок</t>
  </si>
  <si>
    <t>Доходи від операцій з капіталом</t>
  </si>
  <si>
    <t xml:space="preserve">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 </t>
  </si>
  <si>
    <t>Надходження коштів від Державного фонду дорогоцінних металів і дорогоцінного каміння</t>
  </si>
  <si>
    <t xml:space="preserve">Всього до загального фонду </t>
  </si>
  <si>
    <t>Спеціальний фонд</t>
  </si>
  <si>
    <r>
      <t xml:space="preserve">Податок з власників транспортних засобів та інших самохідних машин і механізмів - </t>
    </r>
    <r>
      <rPr>
        <u/>
        <sz val="12"/>
        <rFont val="Times New Roman Cyr"/>
        <charset val="204"/>
      </rPr>
      <t>100%</t>
    </r>
  </si>
  <si>
    <t>Збір за провадження торговельної діяльності нафтопродуктами, скрапленим та стиснутим газом на стаціонарних, малогабаритних і пересувних автозаправних станціях, заправних пунктах, що справлявся до 1 січня 2015 року</t>
  </si>
  <si>
    <r>
      <t xml:space="preserve">Екологічний податок - </t>
    </r>
    <r>
      <rPr>
        <u/>
        <sz val="12"/>
        <rFont val="Times New Roman Cyr"/>
        <family val="1"/>
        <charset val="204"/>
      </rPr>
      <t>55%</t>
    </r>
  </si>
  <si>
    <t xml:space="preserve">Кошти, отримані місцевими бюджетами з державного бюджету </t>
  </si>
  <si>
    <t>Збір за забруднення навколишнього природного середовища</t>
  </si>
  <si>
    <t>Кошти від використання (реалізації) частини виробленої продукції, що залишається у власності держави відповідно до угод про розподіл продукції, та/або кошти у вигляді грошового еквівалента такої державної частини продукції</t>
  </si>
  <si>
    <r>
      <t xml:space="preserve">Надходження коштів від відшкодування втрат лісогосподарського виробництва - </t>
    </r>
    <r>
      <rPr>
        <u/>
        <sz val="12"/>
        <rFont val="Times New Roman Cyr"/>
        <family val="1"/>
        <charset val="204"/>
      </rPr>
      <t>100%</t>
    </r>
  </si>
  <si>
    <t>Інші надходження до фондів охорони навколишнього природного середовища</t>
  </si>
  <si>
    <r>
      <t xml:space="preserve">Грошові стягнення за шкоду, заподіяну  порушенням законодавства про охорону навколишнього природного середовища внаслідок господарської та іншої діяльності - </t>
    </r>
    <r>
      <rPr>
        <u/>
        <sz val="12"/>
        <rFont val="Times New Roman Cyr"/>
        <family val="1"/>
        <charset val="204"/>
      </rPr>
      <t>70%</t>
    </r>
  </si>
  <si>
    <t>Плата за гарантії, надані міськими та обласними радами</t>
  </si>
  <si>
    <t>Відсотки за користування довгостроковим кредитом, що надається з місцевих бюджетів молодим сім'ям та одиноким молодим громадянам на будівництво (реконструкцію) та придбання житла</t>
  </si>
  <si>
    <t>Надходження коштів пайової участі у розвитку інфраструктури населеного пункту</t>
  </si>
  <si>
    <t xml:space="preserve">Власні надходження бюджетних установ </t>
  </si>
  <si>
    <t xml:space="preserve">Кошти від відчуження майна, що перебуває в комунальній власності </t>
  </si>
  <si>
    <r>
      <t xml:space="preserve">Кошти від продажу землі,                                                                                                  </t>
    </r>
    <r>
      <rPr>
        <b/>
        <i/>
        <sz val="12"/>
        <rFont val="Times New Roman Cyr"/>
        <family val="1"/>
        <charset val="204"/>
      </rPr>
      <t>в тому числі:</t>
    </r>
  </si>
  <si>
    <t xml:space="preserve">Кошти від продажу земельних ділянок несільськогосподарського призначення, що перебувають у державній або комунальній власності </t>
  </si>
  <si>
    <t>Кошти від продажу прав на земельні ділянки несільськогосподарського призначення, що перебувають у державній або комунальній власності</t>
  </si>
  <si>
    <t>Кошти від продажу земельних ділянок несільськогосподарського призначення до розмежування земель державної та комунальної  власності з розстроченням платежу</t>
  </si>
  <si>
    <r>
      <t>Кошти від викупу земельних ділянок сільськогосподарського призначення державної та комунальної  власності, передбачених пунктом 6</t>
    </r>
    <r>
      <rPr>
        <vertAlign val="superscript"/>
        <sz val="11"/>
        <rFont val="Times New Roman Cyr"/>
        <family val="1"/>
        <charset val="204"/>
      </rPr>
      <t>1</t>
    </r>
    <r>
      <rPr>
        <sz val="11"/>
        <rFont val="Times New Roman CYR"/>
        <family val="1"/>
        <charset val="204"/>
      </rPr>
      <t xml:space="preserve">  розділу Х "Перехідні положення" Земельного кодексу України"</t>
    </r>
  </si>
  <si>
    <t>Цільові фонди</t>
  </si>
  <si>
    <t xml:space="preserve">Цільові фонди, утворені органами місцевого самоврядування та місцевими органами виконавчої влади    </t>
  </si>
  <si>
    <t>Всього до спеціального фонду</t>
  </si>
  <si>
    <t>ВСЬОГО ПО ОБЛАСТІ, в т.ч.</t>
  </si>
  <si>
    <t>ПОДАТКОВІ ОРГАНИ</t>
  </si>
  <si>
    <t>МИТНІ ОРГАНИ</t>
  </si>
  <si>
    <t>ІНШІ ОРГАНИ СТЯГНЕННЯ</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</si>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</sst>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
    <numFmt numFmtId="165" formatCode="#,##0.0"/>
    <numFmt numFmtId="166" formatCode="#,##0.000000"/>
    <numFmt numFmtId="167" formatCode="0.000000"/>
    <numFmt numFmtId="168" formatCode="0.00000"/>
    <numFmt numFmtId="169" formatCode="#,##0.00000"/>
    <numFmt numFmtId="170" formatCode="#,##0.000"/>
    <numFmt numFmtId="171" formatCode="0.0000000"/>
    <numFmt numFmtId="172" formatCode="0.0000"/>
  </numFmts>
  <fonts count="55" x14ac:knownFonts="1">
    <font>
      <sz val="10"/>
      <name val="Arial Cyr"/>
      <charset val="204"/>
    </font>
    <font>
      <sz val="11"/>
      <color theme="1"/>
      <name val="Calibri"/>
      <family val="2"/>
      <charset val="204"/>
      <scheme val="minor"/>
    </font>
    <font>
      <sz val="10"/>
      <name val="Times New Roman Cyr"/>
      <family val="1"/>
      <charset val="204"/>
    </font>
    <font>
      <b/>
      <i/>
      <sz val="14"/>
      <name val="Times New Roman Cyr"/>
      <family val="1"/>
      <charset val="204"/>
    </font>
    <font>
      <b/>
      <i/>
      <sz val="14"/>
      <color indexed="8"/>
      <name val="Times New Roman Cyr"/>
      <family val="1"/>
      <charset val="204"/>
    </font>
    <font>
      <b/>
      <sz val="14"/>
      <name val="Times New Roman Cyr"/>
      <charset val="204"/>
    </font>
    <font>
      <b/>
      <i/>
      <sz val="14"/>
      <name val="Times New Roman Cyr"/>
      <charset val="204"/>
    </font>
    <font>
      <sz val="12"/>
      <name val="Times New Roman Cyr"/>
      <charset val="204"/>
    </font>
    <font>
      <b/>
      <i/>
      <sz val="10"/>
      <color rgb="FF00B050"/>
      <name val="Times New Roman Cyr"/>
      <charset val="204"/>
    </font>
    <font>
      <sz val="12"/>
      <name val="Times New Roman Cyr"/>
      <family val="1"/>
      <charset val="204"/>
    </font>
    <font>
      <sz val="12"/>
      <color indexed="8"/>
      <name val="Times New Roman Cyr"/>
      <charset val="204"/>
    </font>
    <font>
      <sz val="12"/>
      <name val="Arial Cyr"/>
      <charset val="204"/>
    </font>
    <font>
      <sz val="12"/>
      <color indexed="8"/>
      <name val="Times New Roman Cyr"/>
      <family val="1"/>
      <charset val="204"/>
    </font>
    <font>
      <sz val="12"/>
      <color theme="1"/>
      <name val="Times New Roman Cyr"/>
      <family val="1"/>
      <charset val="204"/>
    </font>
    <font>
      <sz val="10"/>
      <color rgb="FFC00000"/>
      <name val="Times New Roman Cyr"/>
      <family val="1"/>
      <charset val="204"/>
    </font>
    <font>
      <sz val="10"/>
      <color theme="1"/>
      <name val="Times New Roman Cyr"/>
      <family val="1"/>
      <charset val="204"/>
    </font>
    <font>
      <i/>
      <sz val="12"/>
      <color theme="1"/>
      <name val="Times New Roman Cyr"/>
      <family val="1"/>
      <charset val="204"/>
    </font>
    <font>
      <i/>
      <sz val="12"/>
      <color indexed="8"/>
      <name val="Times New Roman Cyr"/>
      <family val="1"/>
      <charset val="204"/>
    </font>
    <font>
      <i/>
      <sz val="12"/>
      <name val="Times New Roman Cyr"/>
      <family val="1"/>
      <charset val="204"/>
    </font>
    <font>
      <i/>
      <sz val="10"/>
      <color rgb="FFFF0000"/>
      <name val="Times New Roman Cyr"/>
      <family val="1"/>
      <charset val="204"/>
    </font>
    <font>
      <i/>
      <sz val="10"/>
      <color rgb="FFC00000"/>
      <name val="Times New Roman Cyr"/>
      <family val="1"/>
      <charset val="204"/>
    </font>
    <font>
      <b/>
      <i/>
      <sz val="12"/>
      <color indexed="8"/>
      <name val="Times New Roman Cyr"/>
      <family val="1"/>
      <charset val="204"/>
    </font>
    <font>
      <b/>
      <i/>
      <sz val="12"/>
      <color theme="1"/>
      <name val="Times New Roman Cyr"/>
      <family val="1"/>
      <charset val="204"/>
    </font>
    <font>
      <b/>
      <i/>
      <sz val="12"/>
      <name val="Times New Roman Cyr"/>
      <family val="1"/>
      <charset val="204"/>
    </font>
    <font>
      <b/>
      <i/>
      <sz val="10"/>
      <color rgb="FFC00000"/>
      <name val="Times New Roman Cyr"/>
      <family val="1"/>
      <charset val="204"/>
    </font>
    <font>
      <b/>
      <i/>
      <sz val="12"/>
      <color rgb="FF0070C0"/>
      <name val="Times New Roman Cyr"/>
      <charset val="204"/>
    </font>
    <font>
      <b/>
      <sz val="14"/>
      <name val="Times New Roman Cyr"/>
      <family val="1"/>
      <charset val="204"/>
    </font>
    <font>
      <b/>
      <i/>
      <sz val="12"/>
      <name val="Times New Roman Cyr"/>
      <charset val="204"/>
    </font>
    <font>
      <u/>
      <sz val="12"/>
      <name val="Times New Roman Cyr"/>
      <family val="1"/>
      <charset val="204"/>
    </font>
    <font>
      <sz val="11"/>
      <name val="Times New Roman CYR"/>
      <family val="1"/>
      <charset val="204"/>
    </font>
    <font>
      <i/>
      <sz val="11"/>
      <color theme="9" tint="-0.499984740745262"/>
      <name val="Times New Roman Cyr"/>
      <charset val="204"/>
    </font>
    <font>
      <sz val="11"/>
      <color theme="9" tint="-0.499984740745262"/>
      <name val="Times New Roman Cyr"/>
      <charset val="204"/>
    </font>
    <font>
      <i/>
      <sz val="12"/>
      <color theme="9" tint="-0.499984740745262"/>
      <name val="Times New Roman Cyr"/>
      <charset val="204"/>
    </font>
    <font>
      <b/>
      <sz val="12"/>
      <name val="Times New Roman Cyr"/>
      <charset val="204"/>
    </font>
    <font>
      <b/>
      <sz val="12"/>
      <name val="Times New Roman Cyr"/>
      <family val="1"/>
      <charset val="204"/>
    </font>
    <font>
      <sz val="10"/>
      <name val="Times New Roman CYR"/>
      <charset val="204"/>
    </font>
    <font>
      <b/>
      <sz val="10"/>
      <name val="Times New Roman Cyr"/>
      <family val="1"/>
      <charset val="204"/>
    </font>
    <font>
      <b/>
      <sz val="10"/>
      <name val="Times New Roman Cyr"/>
      <charset val="204"/>
    </font>
    <font>
      <sz val="12"/>
      <color rgb="FFFF0000"/>
      <name val="Times New Roman Cyr"/>
      <charset val="204"/>
    </font>
    <font>
      <b/>
      <i/>
      <u/>
      <sz val="12"/>
      <name val="Times New Roman Cyr"/>
      <charset val="204"/>
    </font>
    <font>
      <b/>
      <sz val="12"/>
      <color theme="1"/>
      <name val="Times New Roman Cyr"/>
      <family val="1"/>
      <charset val="204"/>
    </font>
    <font>
      <b/>
      <i/>
      <sz val="10"/>
      <name val="Times New Roman Cyr"/>
      <charset val="204"/>
    </font>
    <font>
      <sz val="11.5"/>
      <name val="Times New Roman Cyr"/>
      <family val="1"/>
      <charset val="204"/>
    </font>
    <font>
      <u/>
      <sz val="12"/>
      <name val="Times New Roman Cyr"/>
      <charset val="204"/>
    </font>
    <font>
      <b/>
      <sz val="13"/>
      <name val="Times New Roman Cyr"/>
      <family val="1"/>
      <charset val="204"/>
    </font>
    <font>
      <b/>
      <sz val="13"/>
      <color theme="1"/>
      <name val="Times New Roman Cyr"/>
      <family val="1"/>
      <charset val="204"/>
    </font>
    <font>
      <b/>
      <sz val="11"/>
      <name val="Times New Roman Cyr"/>
      <charset val="204"/>
    </font>
    <font>
      <vertAlign val="superscript"/>
      <sz val="11"/>
      <name val="Times New Roman Cyr"/>
      <family val="1"/>
      <charset val="204"/>
    </font>
    <font>
      <b/>
      <i/>
      <sz val="12"/>
      <name val="Times New Roman"/>
      <family val="1"/>
      <charset val="204"/>
    </font>
    <font>
      <sz val="12"/>
      <name val="Times New Roman"/>
      <family val="1"/>
      <charset val="204"/>
    </font>
    <font>
      <sz val="13"/>
      <name val="Times New Roman Cyr"/>
      <family val="1"/>
      <charset val="204"/>
    </font>
    <font>
      <b/>
      <sz val="14"/>
      <color theme="1"/>
      <name val="Times New Roman Cyr"/>
      <family val="1"/>
      <charset val="204"/>
    </font>
    <font>
      <sz val="14"/>
      <name val="Times New Roman Cyr"/>
      <family val="1"/>
      <charset val="204"/>
    </font>
    <font>
      <sz val="16"/>
      <name val="Times New Roman Cyr"/>
      <family val="1"/>
      <charset val="204"/>
    </font>
    <font>
      <sz val="14"/>
      <name val="Times New Roman Cyr"/>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237">
    <xf numFmtId="0" fontId="0" fillId="0" borderId="0" xfId="0"/>
    <xf numFmtId="0" fontId="2" fillId="0" borderId="0" xfId="0" applyFont="1" applyAlignment="1">
      <alignment vertical="center"/>
    </xf>
    <xf numFmtId="0" fontId="5" fillId="0" borderId="0" xfId="0" applyFont="1" applyAlignment="1">
      <alignment vertical="center"/>
    </xf>
    <xf numFmtId="164" fontId="5" fillId="0" borderId="0" xfId="0" applyNumberFormat="1" applyFont="1" applyAlignment="1">
      <alignment vertical="center"/>
    </xf>
    <xf numFmtId="165" fontId="2" fillId="0" borderId="0" xfId="0" applyNumberFormat="1" applyFont="1" applyAlignment="1">
      <alignment horizontal="centerContinuous" vertical="center"/>
    </xf>
    <xf numFmtId="165" fontId="7" fillId="0" borderId="0" xfId="0" applyNumberFormat="1" applyFont="1" applyAlignment="1">
      <alignment vertical="center"/>
    </xf>
    <xf numFmtId="0" fontId="8" fillId="0" borderId="0" xfId="0" applyFont="1" applyAlignment="1">
      <alignment horizontal="center" vertical="center" wrapText="1"/>
    </xf>
    <xf numFmtId="166" fontId="2" fillId="0" borderId="0" xfId="0" applyNumberFormat="1" applyFont="1" applyAlignment="1">
      <alignment horizontal="centerContinuous" vertical="center"/>
    </xf>
    <xf numFmtId="0" fontId="2" fillId="0" borderId="0" xfId="0" applyFont="1" applyAlignment="1">
      <alignment horizontal="centerContinuous" vertical="center"/>
    </xf>
    <xf numFmtId="167" fontId="2" fillId="0" borderId="0" xfId="0" applyNumberFormat="1" applyFont="1" applyAlignment="1">
      <alignment horizontal="center" vertical="center"/>
    </xf>
    <xf numFmtId="0" fontId="7" fillId="0" borderId="0" xfId="0" applyFont="1" applyAlignment="1">
      <alignment horizontal="right" vertical="center"/>
    </xf>
    <xf numFmtId="0" fontId="9" fillId="2" borderId="7" xfId="0" quotePrefix="1" applyFont="1" applyFill="1" applyBorder="1" applyAlignment="1">
      <alignment horizontal="center"/>
    </xf>
    <xf numFmtId="0" fontId="9" fillId="2" borderId="7" xfId="0" applyFont="1" applyFill="1" applyBorder="1" applyAlignment="1">
      <alignment horizontal="center"/>
    </xf>
    <xf numFmtId="0" fontId="12" fillId="0" borderId="7" xfId="0" applyFont="1" applyBorder="1" applyAlignment="1">
      <alignment vertical="center" wrapText="1"/>
    </xf>
    <xf numFmtId="165" fontId="13" fillId="0" borderId="7" xfId="0" applyNumberFormat="1" applyFont="1" applyBorder="1" applyAlignment="1">
      <alignment vertical="center"/>
    </xf>
    <xf numFmtId="165" fontId="9" fillId="0" borderId="7" xfId="0" applyNumberFormat="1" applyFont="1" applyBorder="1" applyAlignment="1">
      <alignment vertical="center"/>
    </xf>
    <xf numFmtId="165" fontId="9" fillId="0" borderId="7" xfId="0" applyNumberFormat="1" applyFont="1" applyBorder="1" applyAlignment="1">
      <alignment horizontal="center" vertical="center"/>
    </xf>
    <xf numFmtId="164" fontId="9" fillId="0" borderId="7" xfId="0" applyNumberFormat="1" applyFont="1" applyBorder="1" applyAlignment="1">
      <alignment horizontal="center" vertical="center"/>
    </xf>
    <xf numFmtId="168" fontId="14" fillId="0" borderId="0" xfId="0" applyNumberFormat="1" applyFont="1" applyAlignment="1">
      <alignment vertical="center"/>
    </xf>
    <xf numFmtId="164" fontId="2" fillId="0" borderId="0" xfId="0" applyNumberFormat="1" applyFont="1" applyAlignment="1">
      <alignment vertical="center"/>
    </xf>
    <xf numFmtId="168" fontId="2" fillId="0" borderId="0" xfId="0" applyNumberFormat="1" applyFont="1" applyAlignment="1">
      <alignment vertical="center"/>
    </xf>
    <xf numFmtId="169" fontId="2" fillId="0" borderId="0" xfId="0" applyNumberFormat="1" applyFont="1" applyAlignment="1">
      <alignment vertical="center"/>
    </xf>
    <xf numFmtId="0" fontId="13" fillId="0" borderId="7" xfId="0" applyFont="1" applyBorder="1" applyAlignment="1">
      <alignment vertical="center"/>
    </xf>
    <xf numFmtId="165" fontId="7" fillId="0" borderId="7" xfId="0" applyNumberFormat="1" applyFont="1" applyBorder="1" applyAlignment="1">
      <alignment horizontal="center" vertical="center"/>
    </xf>
    <xf numFmtId="164" fontId="7" fillId="0" borderId="7" xfId="0" applyNumberFormat="1" applyFont="1" applyBorder="1" applyAlignment="1">
      <alignment horizontal="center" vertical="center"/>
    </xf>
    <xf numFmtId="168" fontId="15" fillId="0" borderId="0" xfId="0" applyNumberFormat="1" applyFont="1" applyAlignment="1">
      <alignment vertical="center"/>
    </xf>
    <xf numFmtId="0" fontId="16" fillId="0" borderId="7" xfId="0" applyFont="1" applyBorder="1" applyAlignment="1">
      <alignment vertical="center" wrapText="1"/>
    </xf>
    <xf numFmtId="165" fontId="16" fillId="0" borderId="7" xfId="0" applyNumberFormat="1" applyFont="1" applyBorder="1" applyAlignment="1">
      <alignment horizontal="right" vertical="center"/>
    </xf>
    <xf numFmtId="165" fontId="17" fillId="0" borderId="7" xfId="0" applyNumberFormat="1" applyFont="1" applyBorder="1" applyAlignment="1">
      <alignment horizontal="right" vertical="center"/>
    </xf>
    <xf numFmtId="165" fontId="18" fillId="0" borderId="7" xfId="0" applyNumberFormat="1" applyFont="1" applyBorder="1" applyAlignment="1">
      <alignment horizontal="center" vertical="center"/>
    </xf>
    <xf numFmtId="164" fontId="18" fillId="0" borderId="7" xfId="0" applyNumberFormat="1" applyFont="1" applyBorder="1" applyAlignment="1">
      <alignment horizontal="center" vertical="center"/>
    </xf>
    <xf numFmtId="168" fontId="19" fillId="0" borderId="0" xfId="0" applyNumberFormat="1" applyFont="1" applyAlignment="1">
      <alignment vertical="center"/>
    </xf>
    <xf numFmtId="165" fontId="13" fillId="0" borderId="7" xfId="0" applyNumberFormat="1" applyFont="1" applyBorder="1" applyAlignment="1">
      <alignment horizontal="center" vertical="center"/>
    </xf>
    <xf numFmtId="164" fontId="13" fillId="0" borderId="7" xfId="0" applyNumberFormat="1" applyFont="1" applyBorder="1" applyAlignment="1">
      <alignment horizontal="center" vertical="center"/>
    </xf>
    <xf numFmtId="0" fontId="17" fillId="0" borderId="7" xfId="0" applyFont="1" applyBorder="1" applyAlignment="1">
      <alignment vertical="center" wrapText="1"/>
    </xf>
    <xf numFmtId="165" fontId="16" fillId="0" borderId="7" xfId="0" applyNumberFormat="1" applyFont="1" applyBorder="1" applyAlignment="1">
      <alignment vertical="center"/>
    </xf>
    <xf numFmtId="165" fontId="17" fillId="0" borderId="7" xfId="0" applyNumberFormat="1" applyFont="1" applyBorder="1" applyAlignment="1">
      <alignment vertical="center"/>
    </xf>
    <xf numFmtId="168" fontId="20" fillId="0" borderId="0" xfId="0" applyNumberFormat="1" applyFont="1" applyAlignment="1">
      <alignment vertical="center"/>
    </xf>
    <xf numFmtId="164" fontId="21" fillId="0" borderId="7" xfId="0" applyNumberFormat="1" applyFont="1" applyBorder="1" applyAlignment="1">
      <alignment horizontal="center" vertical="center"/>
    </xf>
    <xf numFmtId="165" fontId="22" fillId="0" borderId="7" xfId="0" applyNumberFormat="1" applyFont="1" applyBorder="1" applyAlignment="1">
      <alignment vertical="center"/>
    </xf>
    <xf numFmtId="165" fontId="23" fillId="0" borderId="7" xfId="0" applyNumberFormat="1" applyFont="1" applyBorder="1" applyAlignment="1">
      <alignment vertical="center"/>
    </xf>
    <xf numFmtId="165" fontId="23" fillId="0" borderId="7" xfId="0" applyNumberFormat="1" applyFont="1" applyBorder="1" applyAlignment="1">
      <alignment horizontal="center" vertical="center"/>
    </xf>
    <xf numFmtId="164" fontId="23" fillId="0" borderId="7" xfId="0" applyNumberFormat="1" applyFont="1" applyBorder="1" applyAlignment="1">
      <alignment horizontal="center" vertical="center"/>
    </xf>
    <xf numFmtId="168" fontId="24" fillId="0" borderId="0" xfId="0" applyNumberFormat="1" applyFont="1" applyAlignment="1">
      <alignment vertical="center"/>
    </xf>
    <xf numFmtId="165" fontId="2" fillId="0" borderId="0" xfId="0" applyNumberFormat="1" applyFont="1" applyAlignment="1">
      <alignment vertical="center"/>
    </xf>
    <xf numFmtId="0" fontId="13" fillId="0" borderId="0" xfId="0" applyFont="1" applyAlignment="1">
      <alignment vertical="center"/>
    </xf>
    <xf numFmtId="0" fontId="2" fillId="0" borderId="0" xfId="0" applyFont="1"/>
    <xf numFmtId="164" fontId="2" fillId="0" borderId="0" xfId="0" applyNumberFormat="1" applyFont="1" applyAlignment="1">
      <alignment horizontal="center"/>
    </xf>
    <xf numFmtId="168" fontId="2" fillId="0" borderId="0" xfId="0" applyNumberFormat="1" applyFont="1" applyAlignment="1">
      <alignment horizontal="centerContinuous"/>
    </xf>
    <xf numFmtId="168" fontId="15" fillId="0" borderId="0" xfId="0" applyNumberFormat="1" applyFont="1" applyAlignment="1">
      <alignment horizontal="center"/>
    </xf>
    <xf numFmtId="1" fontId="15" fillId="0" borderId="0" xfId="0" applyNumberFormat="1" applyFont="1" applyAlignment="1">
      <alignment horizontal="center"/>
    </xf>
    <xf numFmtId="9" fontId="25" fillId="0" borderId="0" xfId="0" applyNumberFormat="1" applyFont="1" applyAlignment="1">
      <alignment horizontal="centerContinuous" vertical="center"/>
    </xf>
    <xf numFmtId="0" fontId="2" fillId="0" borderId="0" xfId="0" applyFont="1" applyAlignment="1">
      <alignment horizontal="center"/>
    </xf>
    <xf numFmtId="0" fontId="2" fillId="0" borderId="0" xfId="0" applyFont="1" applyAlignment="1">
      <alignment horizontal="centerContinuous"/>
    </xf>
    <xf numFmtId="0" fontId="7" fillId="0" borderId="0" xfId="0" applyFont="1" applyAlignment="1">
      <alignment horizontal="center"/>
    </xf>
    <xf numFmtId="0" fontId="9" fillId="0" borderId="7" xfId="0" quotePrefix="1" applyFont="1" applyBorder="1" applyAlignment="1">
      <alignment horizontal="center"/>
    </xf>
    <xf numFmtId="0" fontId="9" fillId="0" borderId="7" xfId="0" applyFont="1" applyBorder="1" applyAlignment="1">
      <alignment horizontal="center"/>
    </xf>
    <xf numFmtId="164" fontId="23" fillId="2" borderId="7" xfId="0" applyNumberFormat="1" applyFont="1" applyFill="1" applyBorder="1" applyAlignment="1">
      <alignment horizontal="center" vertical="center" wrapText="1"/>
    </xf>
    <xf numFmtId="1" fontId="23" fillId="2" borderId="7" xfId="0" applyNumberFormat="1" applyFont="1" applyFill="1" applyBorder="1" applyAlignment="1">
      <alignment horizontal="center" vertical="center"/>
    </xf>
    <xf numFmtId="165" fontId="23" fillId="2" borderId="7" xfId="0" applyNumberFormat="1" applyFont="1" applyFill="1" applyBorder="1" applyAlignment="1">
      <alignment horizontal="right" vertical="center"/>
    </xf>
    <xf numFmtId="165" fontId="23" fillId="0" borderId="7" xfId="0" applyNumberFormat="1" applyFont="1" applyBorder="1" applyAlignment="1">
      <alignment horizontal="right" vertical="center"/>
    </xf>
    <xf numFmtId="165" fontId="27" fillId="0" borderId="7" xfId="0" applyNumberFormat="1" applyFont="1" applyBorder="1" applyAlignment="1">
      <alignment horizontal="center" vertical="center"/>
    </xf>
    <xf numFmtId="164" fontId="9" fillId="2" borderId="7" xfId="0" applyNumberFormat="1" applyFont="1" applyFill="1" applyBorder="1" applyAlignment="1">
      <alignment vertical="center" wrapText="1"/>
    </xf>
    <xf numFmtId="1" fontId="9" fillId="2" borderId="7" xfId="0" applyNumberFormat="1" applyFont="1" applyFill="1" applyBorder="1" applyAlignment="1">
      <alignment horizontal="center" vertical="center"/>
    </xf>
    <xf numFmtId="165" fontId="9" fillId="2" borderId="7" xfId="0" applyNumberFormat="1" applyFont="1" applyFill="1" applyBorder="1" applyAlignment="1">
      <alignment horizontal="right" vertical="center"/>
    </xf>
    <xf numFmtId="165" fontId="13" fillId="2" borderId="7" xfId="0" applyNumberFormat="1" applyFont="1" applyFill="1" applyBorder="1" applyAlignment="1">
      <alignment horizontal="right" vertical="center"/>
    </xf>
    <xf numFmtId="165" fontId="9" fillId="0" borderId="7" xfId="0" applyNumberFormat="1" applyFont="1" applyBorder="1" applyAlignment="1">
      <alignment horizontal="right" vertical="center"/>
    </xf>
    <xf numFmtId="168" fontId="29" fillId="0" borderId="0" xfId="0" applyNumberFormat="1" applyFont="1" applyAlignment="1">
      <alignment horizontal="center" vertical="center"/>
    </xf>
    <xf numFmtId="169" fontId="2" fillId="0" borderId="0" xfId="0" applyNumberFormat="1" applyFont="1" applyAlignment="1">
      <alignment horizontal="center" vertical="center"/>
    </xf>
    <xf numFmtId="165" fontId="2" fillId="0" borderId="0" xfId="0" applyNumberFormat="1" applyFont="1"/>
    <xf numFmtId="164" fontId="30" fillId="2" borderId="7" xfId="0" applyNumberFormat="1" applyFont="1" applyFill="1" applyBorder="1" applyAlignment="1">
      <alignment vertical="center" wrapText="1"/>
    </xf>
    <xf numFmtId="1" fontId="32" fillId="2" borderId="7" xfId="0" applyNumberFormat="1" applyFont="1" applyFill="1" applyBorder="1" applyAlignment="1">
      <alignment horizontal="center" vertical="center"/>
    </xf>
    <xf numFmtId="165" fontId="32" fillId="2" borderId="7" xfId="0" applyNumberFormat="1" applyFont="1" applyFill="1" applyBorder="1" applyAlignment="1">
      <alignment horizontal="right" vertical="center"/>
    </xf>
    <xf numFmtId="165" fontId="32" fillId="0" borderId="7" xfId="0" applyNumberFormat="1" applyFont="1" applyBorder="1" applyAlignment="1">
      <alignment horizontal="right" vertical="center"/>
    </xf>
    <xf numFmtId="165" fontId="32" fillId="0" borderId="7" xfId="0" applyNumberFormat="1" applyFont="1" applyBorder="1" applyAlignment="1">
      <alignment horizontal="center" vertical="center"/>
    </xf>
    <xf numFmtId="164" fontId="33" fillId="0" borderId="7" xfId="0" applyNumberFormat="1" applyFont="1" applyBorder="1" applyAlignment="1">
      <alignment vertical="center" wrapText="1"/>
    </xf>
    <xf numFmtId="1" fontId="34" fillId="2" borderId="7" xfId="0" applyNumberFormat="1" applyFont="1" applyFill="1" applyBorder="1" applyAlignment="1">
      <alignment horizontal="center" vertical="center"/>
    </xf>
    <xf numFmtId="165" fontId="34" fillId="2" borderId="7" xfId="0" applyNumberFormat="1" applyFont="1" applyFill="1" applyBorder="1" applyAlignment="1">
      <alignment horizontal="right" vertical="center"/>
    </xf>
    <xf numFmtId="165" fontId="34" fillId="0" borderId="7" xfId="0" applyNumberFormat="1" applyFont="1" applyBorder="1" applyAlignment="1">
      <alignment horizontal="right" vertical="center"/>
    </xf>
    <xf numFmtId="165" fontId="34" fillId="0" borderId="7" xfId="0" applyNumberFormat="1" applyFont="1" applyBorder="1" applyAlignment="1">
      <alignment horizontal="center" vertical="center"/>
    </xf>
    <xf numFmtId="0" fontId="35" fillId="0" borderId="0" xfId="0" applyFont="1"/>
    <xf numFmtId="164" fontId="34" fillId="2" borderId="7" xfId="0" applyNumberFormat="1" applyFont="1" applyFill="1" applyBorder="1" applyAlignment="1">
      <alignment vertical="center" wrapText="1"/>
    </xf>
    <xf numFmtId="3" fontId="2" fillId="0" borderId="0" xfId="0" applyNumberFormat="1" applyFont="1"/>
    <xf numFmtId="1" fontId="9" fillId="2" borderId="7" xfId="0" applyNumberFormat="1" applyFont="1" applyFill="1" applyBorder="1" applyAlignment="1">
      <alignment horizontal="center" vertical="center" wrapText="1"/>
    </xf>
    <xf numFmtId="0" fontId="36" fillId="0" borderId="0" xfId="0" applyFont="1"/>
    <xf numFmtId="4" fontId="9" fillId="0" borderId="7" xfId="0" applyNumberFormat="1" applyFont="1" applyBorder="1" applyAlignment="1">
      <alignment horizontal="right" vertical="center"/>
    </xf>
    <xf numFmtId="2" fontId="37" fillId="0" borderId="0" xfId="0" applyNumberFormat="1" applyFont="1"/>
    <xf numFmtId="0" fontId="37" fillId="0" borderId="0" xfId="0" applyFont="1"/>
    <xf numFmtId="164" fontId="27" fillId="2" borderId="7" xfId="0" applyNumberFormat="1" applyFont="1" applyFill="1" applyBorder="1" applyAlignment="1">
      <alignment vertical="center" wrapText="1"/>
    </xf>
    <xf numFmtId="1" fontId="27" fillId="2" borderId="7" xfId="0" applyNumberFormat="1" applyFont="1" applyFill="1" applyBorder="1" applyAlignment="1">
      <alignment horizontal="center" vertical="center" wrapText="1"/>
    </xf>
    <xf numFmtId="165" fontId="27" fillId="2" borderId="7" xfId="0" applyNumberFormat="1" applyFont="1" applyFill="1" applyBorder="1" applyAlignment="1">
      <alignment horizontal="right" vertical="center"/>
    </xf>
    <xf numFmtId="165" fontId="22" fillId="2" borderId="7" xfId="0" applyNumberFormat="1" applyFont="1" applyFill="1" applyBorder="1" applyAlignment="1">
      <alignment horizontal="right" vertical="center"/>
    </xf>
    <xf numFmtId="165" fontId="27" fillId="0" borderId="7" xfId="0" applyNumberFormat="1" applyFont="1" applyBorder="1" applyAlignment="1">
      <alignment horizontal="right" vertical="center"/>
    </xf>
    <xf numFmtId="164" fontId="33" fillId="2" borderId="7" xfId="0" applyNumberFormat="1" applyFont="1" applyFill="1" applyBorder="1" applyAlignment="1">
      <alignment vertical="center" wrapText="1"/>
    </xf>
    <xf numFmtId="1" fontId="33" fillId="2" borderId="7" xfId="0" applyNumberFormat="1" applyFont="1" applyFill="1" applyBorder="1" applyAlignment="1">
      <alignment horizontal="center" vertical="center" wrapText="1"/>
    </xf>
    <xf numFmtId="165" fontId="33" fillId="2" borderId="7" xfId="0" applyNumberFormat="1" applyFont="1" applyFill="1" applyBorder="1" applyAlignment="1">
      <alignment horizontal="right" vertical="center"/>
    </xf>
    <xf numFmtId="165" fontId="33" fillId="0" borderId="7" xfId="0" applyNumberFormat="1" applyFont="1" applyBorder="1" applyAlignment="1">
      <alignment horizontal="right" vertical="center"/>
    </xf>
    <xf numFmtId="165" fontId="33" fillId="0" borderId="7" xfId="0" applyNumberFormat="1" applyFont="1" applyBorder="1" applyAlignment="1">
      <alignment horizontal="center" vertical="center"/>
    </xf>
    <xf numFmtId="164" fontId="2" fillId="2" borderId="7" xfId="0" applyNumberFormat="1" applyFont="1" applyFill="1" applyBorder="1" applyAlignment="1">
      <alignment vertical="center" wrapText="1"/>
    </xf>
    <xf numFmtId="165" fontId="2" fillId="0" borderId="0" xfId="0" applyNumberFormat="1" applyFont="1" applyAlignment="1">
      <alignment horizontal="center" vertical="center"/>
    </xf>
    <xf numFmtId="164" fontId="29" fillId="2" borderId="7" xfId="0" applyNumberFormat="1" applyFont="1" applyFill="1" applyBorder="1" applyAlignment="1">
      <alignment vertical="center" wrapText="1"/>
    </xf>
    <xf numFmtId="165" fontId="40" fillId="2" borderId="7" xfId="0" applyNumberFormat="1" applyFont="1" applyFill="1" applyBorder="1" applyAlignment="1">
      <alignment horizontal="right" vertical="center"/>
    </xf>
    <xf numFmtId="164" fontId="18" fillId="2" borderId="7" xfId="0" applyNumberFormat="1" applyFont="1" applyFill="1" applyBorder="1" applyAlignment="1">
      <alignment vertical="center" wrapText="1"/>
    </xf>
    <xf numFmtId="1" fontId="18" fillId="2" borderId="7" xfId="0" applyNumberFormat="1" applyFont="1" applyFill="1" applyBorder="1" applyAlignment="1">
      <alignment horizontal="center" vertical="center" wrapText="1"/>
    </xf>
    <xf numFmtId="165" fontId="18" fillId="2" borderId="7" xfId="0" applyNumberFormat="1" applyFont="1" applyFill="1" applyBorder="1" applyAlignment="1">
      <alignment horizontal="right" vertical="center"/>
    </xf>
    <xf numFmtId="165" fontId="16" fillId="2" borderId="7" xfId="0" applyNumberFormat="1" applyFont="1" applyFill="1" applyBorder="1" applyAlignment="1">
      <alignment horizontal="right" vertical="center"/>
    </xf>
    <xf numFmtId="165" fontId="18" fillId="0" borderId="7" xfId="0" applyNumberFormat="1" applyFont="1" applyBorder="1" applyAlignment="1">
      <alignment horizontal="right" vertical="center"/>
    </xf>
    <xf numFmtId="0" fontId="41" fillId="0" borderId="0" xfId="0" applyFont="1"/>
    <xf numFmtId="164" fontId="2" fillId="0" borderId="7" xfId="0" applyNumberFormat="1" applyFont="1" applyBorder="1" applyAlignment="1">
      <alignment vertical="center" wrapText="1"/>
    </xf>
    <xf numFmtId="1" fontId="9" fillId="0" borderId="7" xfId="0" applyNumberFormat="1" applyFont="1" applyBorder="1" applyAlignment="1">
      <alignment horizontal="center" vertical="center"/>
    </xf>
    <xf numFmtId="165" fontId="13" fillId="0" borderId="7" xfId="0" applyNumberFormat="1" applyFont="1" applyBorder="1" applyAlignment="1">
      <alignment horizontal="right" vertical="center"/>
    </xf>
    <xf numFmtId="164" fontId="9" fillId="0" borderId="7" xfId="0" applyNumberFormat="1" applyFont="1" applyBorder="1" applyAlignment="1">
      <alignment vertical="center" wrapText="1"/>
    </xf>
    <xf numFmtId="164" fontId="23" fillId="0" borderId="7" xfId="0" applyNumberFormat="1" applyFont="1" applyBorder="1" applyAlignment="1">
      <alignment horizontal="center" vertical="center" wrapText="1"/>
    </xf>
    <xf numFmtId="1" fontId="23" fillId="0" borderId="7" xfId="0" applyNumberFormat="1" applyFont="1" applyBorder="1" applyAlignment="1">
      <alignment horizontal="center" vertical="center"/>
    </xf>
    <xf numFmtId="170" fontId="23" fillId="0" borderId="7" xfId="0" applyNumberFormat="1" applyFont="1" applyBorder="1" applyAlignment="1">
      <alignment horizontal="right" vertical="center"/>
    </xf>
    <xf numFmtId="0" fontId="9" fillId="0" borderId="7" xfId="0" applyFont="1" applyBorder="1" applyAlignment="1">
      <alignment vertical="center" wrapText="1"/>
    </xf>
    <xf numFmtId="168" fontId="35" fillId="0" borderId="0" xfId="0" applyNumberFormat="1" applyFont="1" applyAlignment="1">
      <alignment horizontal="center" vertical="center"/>
    </xf>
    <xf numFmtId="164" fontId="29" fillId="0" borderId="7" xfId="0" applyNumberFormat="1" applyFont="1" applyBorder="1" applyAlignment="1">
      <alignment vertical="center" wrapText="1"/>
    </xf>
    <xf numFmtId="164" fontId="42" fillId="0" borderId="7" xfId="0" applyNumberFormat="1" applyFont="1" applyBorder="1" applyAlignment="1">
      <alignment vertical="center" wrapText="1"/>
    </xf>
    <xf numFmtId="164" fontId="34" fillId="0" borderId="7" xfId="0" applyNumberFormat="1" applyFont="1" applyBorder="1" applyAlignment="1">
      <alignment horizontal="left" vertical="center" wrapText="1"/>
    </xf>
    <xf numFmtId="1" fontId="34" fillId="0" borderId="7" xfId="0" applyNumberFormat="1" applyFont="1" applyBorder="1" applyAlignment="1">
      <alignment horizontal="center" vertical="center"/>
    </xf>
    <xf numFmtId="165" fontId="40" fillId="0" borderId="7" xfId="0" applyNumberFormat="1" applyFont="1" applyBorder="1" applyAlignment="1">
      <alignment horizontal="right" vertical="center"/>
    </xf>
    <xf numFmtId="164" fontId="9" fillId="0" borderId="7" xfId="0" applyNumberFormat="1" applyFont="1" applyBorder="1" applyAlignment="1">
      <alignment horizontal="left" vertical="center" wrapText="1"/>
    </xf>
    <xf numFmtId="164" fontId="29" fillId="0" borderId="7" xfId="0" applyNumberFormat="1" applyFont="1" applyBorder="1" applyAlignment="1">
      <alignment horizontal="left" vertical="center" wrapText="1"/>
    </xf>
    <xf numFmtId="164" fontId="2" fillId="0" borderId="7" xfId="0" applyNumberFormat="1" applyFont="1" applyBorder="1" applyAlignment="1">
      <alignment horizontal="left" vertical="center" wrapText="1"/>
    </xf>
    <xf numFmtId="165" fontId="22" fillId="0" borderId="7" xfId="0" applyNumberFormat="1" applyFont="1" applyBorder="1" applyAlignment="1">
      <alignment horizontal="right" vertical="center"/>
    </xf>
    <xf numFmtId="4" fontId="13" fillId="0" borderId="7" xfId="0" applyNumberFormat="1" applyFont="1" applyBorder="1" applyAlignment="1">
      <alignment horizontal="right" vertical="center"/>
    </xf>
    <xf numFmtId="165" fontId="44" fillId="0" borderId="7" xfId="0" applyNumberFormat="1" applyFont="1" applyBorder="1" applyAlignment="1">
      <alignment horizontal="right" vertical="center"/>
    </xf>
    <xf numFmtId="165" fontId="45" fillId="0" borderId="7" xfId="0" applyNumberFormat="1" applyFont="1" applyBorder="1" applyAlignment="1">
      <alignment horizontal="right" vertical="center"/>
    </xf>
    <xf numFmtId="165" fontId="44" fillId="0" borderId="7" xfId="0" applyNumberFormat="1" applyFont="1" applyBorder="1" applyAlignment="1">
      <alignment horizontal="center" vertical="center"/>
    </xf>
    <xf numFmtId="168" fontId="46" fillId="0" borderId="0" xfId="0" applyNumberFormat="1" applyFont="1" applyAlignment="1">
      <alignment horizontal="center" vertical="center"/>
    </xf>
    <xf numFmtId="0" fontId="2" fillId="0" borderId="0" xfId="0" applyFont="1" applyAlignment="1">
      <alignment horizontal="center" vertical="center"/>
    </xf>
    <xf numFmtId="1" fontId="23" fillId="0" borderId="6" xfId="0" applyNumberFormat="1" applyFont="1" applyBorder="1" applyAlignment="1">
      <alignment horizontal="center" vertical="center"/>
    </xf>
    <xf numFmtId="164" fontId="34" fillId="0" borderId="7" xfId="0" applyNumberFormat="1" applyFont="1" applyBorder="1" applyAlignment="1">
      <alignment vertical="center" wrapText="1"/>
    </xf>
    <xf numFmtId="165" fontId="48" fillId="0" borderId="7" xfId="0" applyNumberFormat="1" applyFont="1" applyBorder="1" applyAlignment="1">
      <alignment horizontal="right" vertical="center"/>
    </xf>
    <xf numFmtId="165" fontId="49" fillId="0" borderId="7" xfId="0" applyNumberFormat="1" applyFont="1" applyBorder="1" applyAlignment="1">
      <alignment horizontal="right" vertical="center"/>
    </xf>
    <xf numFmtId="165" fontId="44" fillId="0" borderId="7" xfId="0" applyNumberFormat="1" applyFont="1" applyBorder="1" applyAlignment="1">
      <alignment horizontal="right" vertical="center" wrapText="1"/>
    </xf>
    <xf numFmtId="165" fontId="45" fillId="0" borderId="7" xfId="0" applyNumberFormat="1" applyFont="1" applyBorder="1" applyAlignment="1">
      <alignment horizontal="right" vertical="center" wrapText="1"/>
    </xf>
    <xf numFmtId="165" fontId="44" fillId="0" borderId="7" xfId="0" applyNumberFormat="1" applyFont="1" applyBorder="1" applyAlignment="1">
      <alignment horizontal="center" vertical="center" wrapText="1"/>
    </xf>
    <xf numFmtId="0" fontId="50" fillId="0" borderId="0" xfId="0" applyFont="1"/>
    <xf numFmtId="165" fontId="26" fillId="0" borderId="7" xfId="0" applyNumberFormat="1" applyFont="1" applyBorder="1" applyAlignment="1">
      <alignment horizontal="right" vertical="center"/>
    </xf>
    <xf numFmtId="165" fontId="51" fillId="0" borderId="7" xfId="0" applyNumberFormat="1" applyFont="1" applyBorder="1" applyAlignment="1">
      <alignment horizontal="right" vertical="center"/>
    </xf>
    <xf numFmtId="165" fontId="26" fillId="0" borderId="7" xfId="0" applyNumberFormat="1" applyFont="1" applyBorder="1" applyAlignment="1">
      <alignment horizontal="center" vertical="center"/>
    </xf>
    <xf numFmtId="164" fontId="44" fillId="0" borderId="7" xfId="0" applyNumberFormat="1" applyFont="1" applyBorder="1" applyAlignment="1">
      <alignment horizontal="center" vertical="center"/>
    </xf>
    <xf numFmtId="165" fontId="26" fillId="0" borderId="7" xfId="0" applyNumberFormat="1" applyFont="1" applyBorder="1" applyAlignment="1">
      <alignment horizontal="center" vertical="center" wrapText="1"/>
    </xf>
    <xf numFmtId="164" fontId="26" fillId="0" borderId="7" xfId="0" applyNumberFormat="1" applyFont="1" applyBorder="1" applyAlignment="1">
      <alignment horizontal="center" vertical="center" wrapText="1"/>
    </xf>
    <xf numFmtId="164" fontId="26" fillId="0" borderId="7" xfId="0" applyNumberFormat="1" applyFont="1" applyBorder="1" applyAlignment="1">
      <alignment horizontal="center" vertical="center"/>
    </xf>
    <xf numFmtId="0" fontId="52" fillId="0" borderId="0" xfId="0" applyFont="1"/>
    <xf numFmtId="167" fontId="5" fillId="0" borderId="0" xfId="0" applyNumberFormat="1" applyFont="1" applyAlignment="1">
      <alignment horizontal="left" vertical="center"/>
    </xf>
    <xf numFmtId="0" fontId="5" fillId="0" borderId="0" xfId="0" applyFont="1" applyAlignment="1">
      <alignment horizontal="left"/>
    </xf>
    <xf numFmtId="167" fontId="9" fillId="0" borderId="0" xfId="0" applyNumberFormat="1" applyFont="1" applyAlignment="1">
      <alignment horizontal="left"/>
    </xf>
    <xf numFmtId="164" fontId="9" fillId="0" borderId="0" xfId="0" applyNumberFormat="1" applyFont="1" applyAlignment="1">
      <alignment horizontal="left"/>
    </xf>
    <xf numFmtId="164" fontId="2" fillId="0" borderId="0" xfId="0" applyNumberFormat="1" applyFont="1" applyAlignment="1">
      <alignment horizontal="left"/>
    </xf>
    <xf numFmtId="165" fontId="51" fillId="0" borderId="0" xfId="0" applyNumberFormat="1" applyFont="1" applyAlignment="1">
      <alignment horizontal="right" vertical="center"/>
    </xf>
    <xf numFmtId="165" fontId="5" fillId="0" borderId="0" xfId="0" applyNumberFormat="1" applyFont="1" applyAlignment="1">
      <alignment horizontal="right" vertical="center"/>
    </xf>
    <xf numFmtId="168" fontId="53" fillId="0" borderId="0" xfId="0" applyNumberFormat="1" applyFont="1" applyAlignment="1">
      <alignment horizontal="left"/>
    </xf>
    <xf numFmtId="168" fontId="9" fillId="0" borderId="0" xfId="0" applyNumberFormat="1" applyFont="1" applyAlignment="1">
      <alignment horizontal="center"/>
    </xf>
    <xf numFmtId="164" fontId="53" fillId="0" borderId="0" xfId="0" applyNumberFormat="1" applyFont="1" applyAlignment="1">
      <alignment horizontal="center"/>
    </xf>
    <xf numFmtId="164" fontId="26" fillId="0" borderId="0" xfId="0" applyNumberFormat="1" applyFont="1" applyAlignment="1">
      <alignment horizontal="center" vertical="center"/>
    </xf>
    <xf numFmtId="164" fontId="2" fillId="0" borderId="0" xfId="0" applyNumberFormat="1" applyFont="1"/>
    <xf numFmtId="4" fontId="2" fillId="0" borderId="0" xfId="0" applyNumberFormat="1" applyFont="1"/>
    <xf numFmtId="0" fontId="53" fillId="0" borderId="0" xfId="0" applyFont="1" applyAlignment="1">
      <alignment vertical="center" wrapText="1"/>
    </xf>
    <xf numFmtId="0" fontId="53" fillId="0" borderId="0" xfId="0" applyFont="1" applyAlignment="1">
      <alignment vertical="top" wrapText="1"/>
    </xf>
    <xf numFmtId="167" fontId="9" fillId="0" borderId="0" xfId="0" applyNumberFormat="1" applyFont="1" applyAlignment="1">
      <alignment vertical="top" wrapText="1"/>
    </xf>
    <xf numFmtId="168" fontId="9" fillId="0" borderId="0" xfId="0" applyNumberFormat="1" applyFont="1" applyAlignment="1">
      <alignment vertical="top" wrapText="1"/>
    </xf>
    <xf numFmtId="165" fontId="1" fillId="0" borderId="0" xfId="2" applyNumberFormat="1" applyAlignment="1">
      <alignment vertical="center"/>
    </xf>
    <xf numFmtId="0" fontId="9" fillId="0" borderId="0" xfId="0" applyFont="1" applyAlignment="1">
      <alignment vertical="center"/>
    </xf>
    <xf numFmtId="0" fontId="9" fillId="0" borderId="0" xfId="0" applyFont="1"/>
    <xf numFmtId="168" fontId="9" fillId="0" borderId="0" xfId="0" applyNumberFormat="1" applyFont="1" applyAlignment="1">
      <alignment vertical="center"/>
    </xf>
    <xf numFmtId="168" fontId="13" fillId="0" borderId="0" xfId="0" applyNumberFormat="1" applyFont="1" applyAlignment="1">
      <alignment vertical="center"/>
    </xf>
    <xf numFmtId="171" fontId="2" fillId="0" borderId="0" xfId="0" applyNumberFormat="1" applyFont="1"/>
    <xf numFmtId="168" fontId="2" fillId="0" borderId="0" xfId="0" applyNumberFormat="1" applyFont="1"/>
    <xf numFmtId="0" fontId="54" fillId="0" borderId="0" xfId="0" applyFont="1" applyAlignment="1">
      <alignment horizontal="left" vertical="center" wrapText="1"/>
    </xf>
    <xf numFmtId="164" fontId="7" fillId="0" borderId="0" xfId="0" applyNumberFormat="1" applyFont="1" applyAlignment="1">
      <alignment horizontal="right" vertical="center" wrapText="1"/>
    </xf>
    <xf numFmtId="169" fontId="54" fillId="0" borderId="0" xfId="0" applyNumberFormat="1" applyFont="1" applyAlignment="1">
      <alignment horizontal="left" vertical="center" wrapText="1"/>
    </xf>
    <xf numFmtId="168" fontId="15" fillId="0" borderId="0" xfId="0" applyNumberFormat="1" applyFont="1"/>
    <xf numFmtId="169" fontId="2" fillId="0" borderId="0" xfId="0" applyNumberFormat="1" applyFont="1"/>
    <xf numFmtId="170" fontId="2" fillId="0" borderId="0" xfId="0" applyNumberFormat="1" applyFont="1"/>
    <xf numFmtId="172" fontId="2" fillId="0" borderId="0" xfId="0" applyNumberFormat="1" applyFont="1"/>
    <xf numFmtId="164" fontId="15" fillId="0" borderId="0" xfId="0" applyNumberFormat="1" applyFont="1"/>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9" fillId="2" borderId="1"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164" fontId="7" fillId="2" borderId="5" xfId="0" applyNumberFormat="1" applyFont="1" applyFill="1" applyBorder="1" applyAlignment="1">
      <alignment horizontal="center" vertical="center" wrapText="1"/>
    </xf>
    <xf numFmtId="164" fontId="7" fillId="2" borderId="6" xfId="0" applyNumberFormat="1"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2" xfId="0" applyFont="1" applyFill="1" applyBorder="1" applyAlignment="1">
      <alignment horizontal="center" vertical="top" wrapText="1"/>
    </xf>
    <xf numFmtId="0" fontId="11" fillId="2" borderId="4" xfId="0" applyFont="1" applyFill="1" applyBorder="1" applyAlignment="1">
      <alignment horizontal="center" vertical="top"/>
    </xf>
    <xf numFmtId="0" fontId="9" fillId="2" borderId="4" xfId="0" applyFont="1" applyFill="1" applyBorder="1" applyAlignment="1">
      <alignment horizontal="center" vertical="top" wrapText="1"/>
    </xf>
    <xf numFmtId="164" fontId="10" fillId="2" borderId="1" xfId="0" applyNumberFormat="1" applyFont="1" applyFill="1" applyBorder="1" applyAlignment="1">
      <alignment horizontal="center" vertical="top" wrapText="1"/>
    </xf>
    <xf numFmtId="164" fontId="10" fillId="2" borderId="6" xfId="0" applyNumberFormat="1" applyFont="1" applyFill="1" applyBorder="1" applyAlignment="1">
      <alignment horizontal="center" vertical="top" wrapText="1"/>
    </xf>
    <xf numFmtId="0" fontId="10" fillId="2" borderId="2" xfId="0" applyFont="1" applyFill="1" applyBorder="1" applyAlignment="1">
      <alignment horizontal="center" vertical="top" wrapText="1"/>
    </xf>
    <xf numFmtId="0" fontId="10" fillId="2" borderId="4" xfId="0" applyFont="1" applyFill="1" applyBorder="1" applyAlignment="1">
      <alignment horizontal="center" vertical="top" wrapText="1"/>
    </xf>
    <xf numFmtId="0" fontId="26" fillId="0" borderId="7" xfId="0" applyFont="1" applyBorder="1" applyAlignment="1">
      <alignment horizontal="left" vertical="center"/>
    </xf>
    <xf numFmtId="0" fontId="26" fillId="0" borderId="2" xfId="0" applyFont="1" applyBorder="1" applyAlignment="1">
      <alignment horizontal="center"/>
    </xf>
    <xf numFmtId="0" fontId="26" fillId="0" borderId="3" xfId="0" applyFont="1" applyBorder="1" applyAlignment="1">
      <alignment horizontal="center"/>
    </xf>
    <xf numFmtId="0" fontId="26" fillId="0" borderId="4" xfId="0" applyFont="1" applyBorder="1" applyAlignment="1">
      <alignment horizontal="center"/>
    </xf>
    <xf numFmtId="164" fontId="44" fillId="0" borderId="2" xfId="0" applyNumberFormat="1" applyFont="1" applyBorder="1" applyAlignment="1">
      <alignment horizontal="center" vertical="center" wrapText="1"/>
    </xf>
    <xf numFmtId="164" fontId="44" fillId="0" borderId="4" xfId="0" applyNumberFormat="1" applyFont="1" applyBorder="1" applyAlignment="1">
      <alignment horizontal="center" vertical="center" wrapText="1"/>
    </xf>
    <xf numFmtId="164" fontId="26" fillId="0" borderId="2"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6" fillId="0" borderId="4" xfId="0" applyNumberFormat="1" applyFont="1" applyBorder="1" applyAlignment="1">
      <alignment horizontal="center" vertical="center"/>
    </xf>
    <xf numFmtId="164" fontId="44" fillId="0" borderId="2" xfId="0" applyNumberFormat="1" applyFont="1" applyBorder="1" applyAlignment="1">
      <alignment horizontal="center" vertical="top" wrapText="1"/>
    </xf>
    <xf numFmtId="164" fontId="44" fillId="0" borderId="4" xfId="0" applyNumberFormat="1" applyFont="1" applyBorder="1" applyAlignment="1">
      <alignment horizontal="center" vertical="top"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164" fontId="10" fillId="0" borderId="1" xfId="0" applyNumberFormat="1" applyFont="1" applyBorder="1" applyAlignment="1">
      <alignment horizontal="center" vertical="top" wrapText="1"/>
    </xf>
    <xf numFmtId="164" fontId="10" fillId="0" borderId="6" xfId="0" applyNumberFormat="1" applyFont="1" applyBorder="1" applyAlignment="1">
      <alignment horizontal="center" vertical="top" wrapText="1"/>
    </xf>
    <xf numFmtId="0" fontId="10" fillId="0" borderId="2" xfId="0" applyFont="1" applyBorder="1" applyAlignment="1">
      <alignment horizontal="center" vertical="top" wrapText="1"/>
    </xf>
    <xf numFmtId="0" fontId="10" fillId="0" borderId="4" xfId="0" applyFont="1" applyBorder="1" applyAlignment="1">
      <alignment horizontal="center" vertical="top" wrapText="1"/>
    </xf>
    <xf numFmtId="0" fontId="9" fillId="0" borderId="2" xfId="0" applyFont="1" applyBorder="1" applyAlignment="1">
      <alignment horizontal="center" vertical="top" wrapText="1"/>
    </xf>
    <xf numFmtId="0" fontId="11" fillId="0" borderId="4" xfId="0" applyFont="1" applyBorder="1" applyAlignment="1">
      <alignment horizontal="center" vertical="top"/>
    </xf>
    <xf numFmtId="0" fontId="9" fillId="0" borderId="4" xfId="0" applyFont="1" applyBorder="1" applyAlignment="1">
      <alignment horizontal="center" vertical="top" wrapText="1"/>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9" fillId="0" borderId="1"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164" fontId="7" fillId="0" borderId="1" xfId="0" applyNumberFormat="1" applyFont="1" applyBorder="1" applyAlignment="1">
      <alignment horizontal="center" vertical="center" wrapText="1"/>
    </xf>
    <xf numFmtId="164" fontId="7" fillId="0" borderId="5" xfId="0" applyNumberFormat="1" applyFont="1" applyBorder="1" applyAlignment="1">
      <alignment horizontal="center" vertical="center" wrapText="1"/>
    </xf>
    <xf numFmtId="164" fontId="7" fillId="0" borderId="6" xfId="0" applyNumberFormat="1" applyFont="1" applyBorder="1" applyAlignment="1">
      <alignment horizontal="center" vertical="center" wrapText="1"/>
    </xf>
  </cellXfs>
  <cellStyles count="3">
    <cellStyle name="Звичайний" xfId="0" builtinId="0"/>
    <cellStyle name="Звичайний 14" xfId="2" xr:uid="{4666B939-0277-4B27-9949-706775D71685}"/>
    <cellStyle name="Звичайний 15" xfId="1" xr:uid="{D4700209-2A80-4B72-8EF9-CA8F704363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2026\2026_&#1063;&#1077;&#1088;&#1074;&#1077;&#1085;&#1100;\SV_&#1030;%20&#1087;&#1110;&#1074;&#1088;&#1110;&#1095;&#1095;&#1103;%202026_&#1082;&#1074;&#1072;&#1088;&#1090;.&#1079;&#1074;&#1110;&#109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01_1102_1300_1402_1403_1404"/>
      <sheetName val="в т.ч. 110113"/>
      <sheetName val="1601_1800"/>
      <sheetName val="1805_підкоди"/>
      <sheetName val="190901_905"/>
      <sheetName val="210103_2105_2108"/>
      <sheetName val="220102-220118"/>
      <sheetName val="220125(126,129)_2208_2209_2213"/>
      <sheetName val="Розшиф2213_Обласний"/>
      <sheetName val="220131(32,33,34)_220204"/>
      <sheetName val="2406"/>
      <sheetName val="3101_3102"/>
      <sheetName val="ЗагФ_ТГ"/>
      <sheetName val="1202_180415_1901_190202_1905"/>
      <sheetName val="2109_2111_2406"/>
      <sheetName val="241100_2417_2500"/>
      <sheetName val="3103_3301_БР"/>
      <sheetName val="5011"/>
      <sheetName val="Крім того, 42030300"/>
      <sheetName val="СпецФ_ТГ(без коду 420303)"/>
      <sheetName val="СпецФ_ТГ (без 2500)"/>
      <sheetName val="СпецФ_ТГ (без БР)"/>
      <sheetName val="ЗагФ+СпецФ_ТГ"/>
      <sheetName val="По платежах_Область"/>
      <sheetName val="в т.ч.По платежах_Обласний"/>
      <sheetName val="в т.ч.По платежах_Рай"/>
      <sheetName val="в т.ч.По платежах_ТГ"/>
      <sheetName val="Поміс_Область_Плат"/>
      <sheetName val="Поміс_Обласний_Плат"/>
      <sheetName val="Поміс_ЗагФ_ТГ"/>
      <sheetName val="Поміс_1101, 110113_ТГ"/>
      <sheetName val="Поміс_180105-180109_ТГ"/>
      <sheetName val="3 райбюджети_Пасп_2020 на 2021"/>
      <sheetName val="10 ТГ_Пасп_2015 на 2016"/>
      <sheetName val="6 ТГ_Пасп_2016 на 2017"/>
      <sheetName val="10 ТГ_Пасп_2017 на 2018"/>
      <sheetName val="7 ТГ_Пасп_2018 на 2019-2020"/>
      <sheetName val="19 ТГ_Пасп_2020_остаточні"/>
    </sheetNames>
    <sheetDataSet>
      <sheetData sheetId="0">
        <row r="7">
          <cell r="B7">
            <v>907000</v>
          </cell>
          <cell r="C7">
            <v>967084.554</v>
          </cell>
          <cell r="D7">
            <v>480206.75400000002</v>
          </cell>
          <cell r="E7">
            <v>507466.56155999994</v>
          </cell>
          <cell r="G7">
            <v>401178.69215999998</v>
          </cell>
        </row>
        <row r="12">
          <cell r="B12">
            <v>9540</v>
          </cell>
          <cell r="C12">
            <v>9540</v>
          </cell>
          <cell r="D12">
            <v>4285</v>
          </cell>
          <cell r="E12">
            <v>4986.1200999999992</v>
          </cell>
          <cell r="G12">
            <v>4118.2788299999993</v>
          </cell>
        </row>
        <row r="13">
          <cell r="B13">
            <v>37952.699999999997</v>
          </cell>
          <cell r="C13">
            <v>40152.699999999997</v>
          </cell>
          <cell r="D13">
            <v>19864.8</v>
          </cell>
          <cell r="E13">
            <v>23720.751109999997</v>
          </cell>
          <cell r="G13">
            <v>16899.05529</v>
          </cell>
        </row>
        <row r="14">
          <cell r="B14">
            <v>14650</v>
          </cell>
          <cell r="C14">
            <v>15032</v>
          </cell>
          <cell r="D14">
            <v>7230</v>
          </cell>
          <cell r="E14">
            <v>9039.5875199999991</v>
          </cell>
          <cell r="G14">
            <v>6920.4982499999996</v>
          </cell>
        </row>
        <row r="15">
          <cell r="B15">
            <v>95740.4</v>
          </cell>
          <cell r="C15">
            <v>98100.824989999994</v>
          </cell>
          <cell r="D15">
            <v>45719.069990000004</v>
          </cell>
          <cell r="E15">
            <v>47592.409949999994</v>
          </cell>
          <cell r="G15">
            <v>40029.319259999997</v>
          </cell>
        </row>
        <row r="16">
          <cell r="B16">
            <v>25705.3</v>
          </cell>
          <cell r="C16">
            <v>27114.97</v>
          </cell>
          <cell r="D16">
            <v>12478.45</v>
          </cell>
          <cell r="E16">
            <v>15387.33985</v>
          </cell>
          <cell r="G16">
            <v>11317.06056</v>
          </cell>
        </row>
        <row r="17">
          <cell r="B17">
            <v>29997</v>
          </cell>
          <cell r="C17">
            <v>29997</v>
          </cell>
          <cell r="D17">
            <v>14310.81</v>
          </cell>
          <cell r="E17">
            <v>15379.180219999998</v>
          </cell>
          <cell r="G17">
            <v>12194.98057</v>
          </cell>
        </row>
        <row r="18">
          <cell r="B18">
            <v>30160</v>
          </cell>
          <cell r="C18">
            <v>32260</v>
          </cell>
          <cell r="D18">
            <v>15911.2</v>
          </cell>
          <cell r="E18">
            <v>18455.898639999996</v>
          </cell>
          <cell r="G18">
            <v>13416.483539999999</v>
          </cell>
        </row>
        <row r="19">
          <cell r="B19">
            <v>8190.8</v>
          </cell>
          <cell r="C19">
            <v>8190.8</v>
          </cell>
          <cell r="D19">
            <v>3387</v>
          </cell>
          <cell r="E19">
            <v>4471.8619699999999</v>
          </cell>
          <cell r="G19">
            <v>3480.1228699999997</v>
          </cell>
        </row>
        <row r="20">
          <cell r="B20">
            <v>132400</v>
          </cell>
          <cell r="C20">
            <v>132400</v>
          </cell>
          <cell r="D20">
            <v>66870</v>
          </cell>
          <cell r="E20">
            <v>70314.832840000003</v>
          </cell>
          <cell r="G20">
            <v>55867.496620000005</v>
          </cell>
        </row>
        <row r="21">
          <cell r="B21">
            <v>12390</v>
          </cell>
          <cell r="C21">
            <v>13038</v>
          </cell>
          <cell r="D21">
            <v>7783.4</v>
          </cell>
          <cell r="E21">
            <v>7893.2046300000011</v>
          </cell>
          <cell r="G21">
            <v>5655.0048099999995</v>
          </cell>
        </row>
        <row r="22">
          <cell r="B22">
            <v>32488.2</v>
          </cell>
          <cell r="C22">
            <v>33188.199999999997</v>
          </cell>
          <cell r="D22">
            <v>16029.2</v>
          </cell>
          <cell r="E22">
            <v>16648.05759</v>
          </cell>
          <cell r="G22">
            <v>14127.23114</v>
          </cell>
        </row>
        <row r="23">
          <cell r="B23">
            <v>71797.875</v>
          </cell>
          <cell r="C23">
            <v>73352.875</v>
          </cell>
          <cell r="D23">
            <v>38594.063000000002</v>
          </cell>
          <cell r="E23">
            <v>40912.282149999999</v>
          </cell>
          <cell r="G23">
            <v>31826.529830000003</v>
          </cell>
        </row>
        <row r="24">
          <cell r="B24">
            <v>102900</v>
          </cell>
          <cell r="C24">
            <v>107021.6502</v>
          </cell>
          <cell r="D24">
            <v>56551.410200000006</v>
          </cell>
          <cell r="E24">
            <v>59400.773160000004</v>
          </cell>
          <cell r="G24">
            <v>48506.105129999996</v>
          </cell>
        </row>
        <row r="25">
          <cell r="B25">
            <v>20220</v>
          </cell>
          <cell r="C25">
            <v>20407</v>
          </cell>
          <cell r="D25">
            <v>10957</v>
          </cell>
          <cell r="E25">
            <v>11594.691449999998</v>
          </cell>
          <cell r="G25">
            <v>9022.451939999999</v>
          </cell>
        </row>
        <row r="26">
          <cell r="B26">
            <v>11864.9</v>
          </cell>
          <cell r="C26">
            <v>11864.9</v>
          </cell>
          <cell r="D26">
            <v>5757.5</v>
          </cell>
          <cell r="E26">
            <v>7882.4062000000004</v>
          </cell>
          <cell r="G26">
            <v>5535.1090700000004</v>
          </cell>
        </row>
        <row r="27">
          <cell r="B27">
            <v>19500</v>
          </cell>
          <cell r="C27">
            <v>20370</v>
          </cell>
          <cell r="D27">
            <v>10533</v>
          </cell>
          <cell r="E27">
            <v>12399.852370000001</v>
          </cell>
          <cell r="G27">
            <v>8726.3305099999998</v>
          </cell>
        </row>
        <row r="28">
          <cell r="B28">
            <v>7675</v>
          </cell>
          <cell r="C28">
            <v>9287.1</v>
          </cell>
          <cell r="D28">
            <v>5681.1</v>
          </cell>
          <cell r="E28">
            <v>6271.2474300000003</v>
          </cell>
          <cell r="G28">
            <v>4665.6680100000003</v>
          </cell>
        </row>
        <row r="29">
          <cell r="B29">
            <v>13116</v>
          </cell>
          <cell r="C29">
            <v>13202.744000000001</v>
          </cell>
          <cell r="D29">
            <v>7463.8440000000001</v>
          </cell>
          <cell r="E29">
            <v>7811.1354000000001</v>
          </cell>
          <cell r="G29">
            <v>5485.3876300000002</v>
          </cell>
        </row>
        <row r="30">
          <cell r="B30">
            <v>25330.94</v>
          </cell>
          <cell r="C30">
            <v>26265.94</v>
          </cell>
          <cell r="D30">
            <v>12480.94</v>
          </cell>
          <cell r="E30">
            <v>13800.14077</v>
          </cell>
          <cell r="G30">
            <v>11633.98272</v>
          </cell>
        </row>
        <row r="31">
          <cell r="B31">
            <v>70050</v>
          </cell>
          <cell r="C31">
            <v>72250</v>
          </cell>
          <cell r="D31">
            <v>37630.400000000001</v>
          </cell>
          <cell r="E31">
            <v>38274.34476</v>
          </cell>
          <cell r="G31">
            <v>29714.013219999997</v>
          </cell>
        </row>
        <row r="32">
          <cell r="B32">
            <v>81327.3</v>
          </cell>
          <cell r="C32">
            <v>81327.3</v>
          </cell>
          <cell r="D32">
            <v>35991.870000000003</v>
          </cell>
          <cell r="E32">
            <v>39385.993569999991</v>
          </cell>
          <cell r="G32">
            <v>32136.61736</v>
          </cell>
        </row>
        <row r="33">
          <cell r="B33">
            <v>30860</v>
          </cell>
          <cell r="C33">
            <v>30860</v>
          </cell>
          <cell r="D33">
            <v>14741</v>
          </cell>
          <cell r="E33">
            <v>19483.142010000003</v>
          </cell>
          <cell r="G33">
            <v>14873.701419999999</v>
          </cell>
        </row>
        <row r="34">
          <cell r="B34">
            <v>18031</v>
          </cell>
          <cell r="C34">
            <v>18328.400000000001</v>
          </cell>
          <cell r="D34">
            <v>7828.4</v>
          </cell>
          <cell r="E34">
            <v>9036.833990000001</v>
          </cell>
          <cell r="G34">
            <v>7282.2614300000005</v>
          </cell>
        </row>
        <row r="35">
          <cell r="B35">
            <v>27840</v>
          </cell>
          <cell r="C35">
            <v>28193.599999999999</v>
          </cell>
          <cell r="D35">
            <v>12538.6</v>
          </cell>
          <cell r="E35">
            <v>17474.69673</v>
          </cell>
          <cell r="G35">
            <v>14157.971440000001</v>
          </cell>
        </row>
        <row r="36">
          <cell r="B36">
            <v>7050</v>
          </cell>
          <cell r="C36">
            <v>7050</v>
          </cell>
          <cell r="D36">
            <v>2735</v>
          </cell>
          <cell r="E36">
            <v>3527.14255</v>
          </cell>
          <cell r="G36">
            <v>3049.2322200000003</v>
          </cell>
        </row>
        <row r="37">
          <cell r="B37">
            <v>63000</v>
          </cell>
          <cell r="C37">
            <v>66718.035999999993</v>
          </cell>
          <cell r="D37">
            <v>35363.437899999997</v>
          </cell>
          <cell r="E37">
            <v>40453.453569999998</v>
          </cell>
          <cell r="G37">
            <v>32917.332159999998</v>
          </cell>
        </row>
        <row r="38">
          <cell r="B38">
            <v>39388.400000000001</v>
          </cell>
          <cell r="C38">
            <v>39422.15</v>
          </cell>
          <cell r="D38">
            <v>18268.55</v>
          </cell>
          <cell r="E38">
            <v>22157.474010000002</v>
          </cell>
          <cell r="G38">
            <v>16806.282030000002</v>
          </cell>
        </row>
        <row r="39">
          <cell r="B39">
            <v>25063.9</v>
          </cell>
          <cell r="C39">
            <v>25063.9</v>
          </cell>
          <cell r="D39">
            <v>11832</v>
          </cell>
          <cell r="E39">
            <v>15546.35079</v>
          </cell>
          <cell r="G39">
            <v>12067.673879999998</v>
          </cell>
        </row>
        <row r="40">
          <cell r="B40">
            <v>23250</v>
          </cell>
          <cell r="C40">
            <v>24340</v>
          </cell>
          <cell r="D40">
            <v>13616.6</v>
          </cell>
          <cell r="E40">
            <v>14361.551909999998</v>
          </cell>
          <cell r="G40">
            <v>11019.911779999999</v>
          </cell>
        </row>
        <row r="41">
          <cell r="B41">
            <v>12020</v>
          </cell>
          <cell r="C41">
            <v>12020</v>
          </cell>
          <cell r="D41">
            <v>4271</v>
          </cell>
          <cell r="E41">
            <v>4897.0550000000003</v>
          </cell>
          <cell r="G41">
            <v>4172.7222900000006</v>
          </cell>
        </row>
        <row r="42">
          <cell r="B42">
            <v>82700</v>
          </cell>
          <cell r="C42">
            <v>84200</v>
          </cell>
          <cell r="D42">
            <v>38300</v>
          </cell>
          <cell r="E42">
            <v>40016.072970000001</v>
          </cell>
          <cell r="G42">
            <v>32818.355640000002</v>
          </cell>
        </row>
        <row r="43">
          <cell r="B43">
            <v>19270</v>
          </cell>
          <cell r="C43">
            <v>20832</v>
          </cell>
          <cell r="D43">
            <v>11112.1</v>
          </cell>
          <cell r="E43">
            <v>14497.677009999999</v>
          </cell>
          <cell r="G43">
            <v>11712.654829999998</v>
          </cell>
        </row>
        <row r="44">
          <cell r="B44">
            <v>89672.9</v>
          </cell>
          <cell r="C44">
            <v>92328.82</v>
          </cell>
          <cell r="D44">
            <v>48761.66</v>
          </cell>
          <cell r="E44">
            <v>49348.461430000003</v>
          </cell>
          <cell r="G44">
            <v>36584.876219999998</v>
          </cell>
        </row>
        <row r="45">
          <cell r="B45">
            <v>22860</v>
          </cell>
          <cell r="C45">
            <v>23639.09</v>
          </cell>
          <cell r="D45">
            <v>9221.09</v>
          </cell>
          <cell r="E45">
            <v>12018.14667</v>
          </cell>
          <cell r="G45">
            <v>8722.0049399999989</v>
          </cell>
        </row>
        <row r="46">
          <cell r="B46">
            <v>4142.5</v>
          </cell>
          <cell r="C46">
            <v>4910.1000000000004</v>
          </cell>
          <cell r="D46">
            <v>2773.9</v>
          </cell>
          <cell r="E46">
            <v>3529.0937700000004</v>
          </cell>
          <cell r="G46">
            <v>2530.9364499999997</v>
          </cell>
        </row>
        <row r="47">
          <cell r="B47">
            <v>10328.17</v>
          </cell>
          <cell r="C47">
            <v>11828.17</v>
          </cell>
          <cell r="D47">
            <v>6287.5</v>
          </cell>
          <cell r="E47">
            <v>7949.1967699999996</v>
          </cell>
          <cell r="G47">
            <v>4869.7015199999996</v>
          </cell>
        </row>
        <row r="48">
          <cell r="B48">
            <v>25956.7</v>
          </cell>
          <cell r="C48">
            <v>26256.7</v>
          </cell>
          <cell r="D48">
            <v>11214.6</v>
          </cell>
          <cell r="E48">
            <v>11760.79171</v>
          </cell>
          <cell r="G48">
            <v>10186.95645</v>
          </cell>
        </row>
        <row r="49">
          <cell r="B49">
            <v>12176</v>
          </cell>
          <cell r="C49">
            <v>12516</v>
          </cell>
          <cell r="D49">
            <v>6301.7359999999999</v>
          </cell>
          <cell r="E49">
            <v>7475.1706399999994</v>
          </cell>
          <cell r="G49">
            <v>5523.4885100000001</v>
          </cell>
        </row>
        <row r="50">
          <cell r="B50">
            <v>43281.599999999999</v>
          </cell>
          <cell r="C50">
            <v>49422.6</v>
          </cell>
          <cell r="D50">
            <v>27215</v>
          </cell>
          <cell r="E50">
            <v>28817.072790000002</v>
          </cell>
          <cell r="G50">
            <v>21690.706880000002</v>
          </cell>
        </row>
        <row r="51">
          <cell r="B51">
            <v>15808</v>
          </cell>
          <cell r="C51">
            <v>17120</v>
          </cell>
          <cell r="D51">
            <v>8702.9</v>
          </cell>
          <cell r="E51">
            <v>9152.3829999999998</v>
          </cell>
          <cell r="G51">
            <v>6602.8063700000002</v>
          </cell>
        </row>
        <row r="52">
          <cell r="B52">
            <v>16939.8</v>
          </cell>
          <cell r="C52">
            <v>17639.8</v>
          </cell>
          <cell r="D52">
            <v>8229</v>
          </cell>
          <cell r="E52">
            <v>10287.269330000003</v>
          </cell>
          <cell r="G52">
            <v>7429.5206700000008</v>
          </cell>
        </row>
        <row r="53">
          <cell r="B53">
            <v>23400</v>
          </cell>
          <cell r="C53">
            <v>23400</v>
          </cell>
          <cell r="D53">
            <v>8840.5</v>
          </cell>
          <cell r="E53">
            <v>9642.7933900000007</v>
          </cell>
          <cell r="G53">
            <v>7671.62878</v>
          </cell>
        </row>
        <row r="54">
          <cell r="B54">
            <v>9150</v>
          </cell>
          <cell r="C54">
            <v>9150</v>
          </cell>
          <cell r="D54">
            <v>4100</v>
          </cell>
          <cell r="E54">
            <v>5320.0672500000001</v>
          </cell>
          <cell r="G54">
            <v>4926.9514700000009</v>
          </cell>
        </row>
        <row r="55">
          <cell r="B55">
            <v>19264.8</v>
          </cell>
          <cell r="C55">
            <v>21075.661</v>
          </cell>
          <cell r="D55">
            <v>8660.8610000000008</v>
          </cell>
          <cell r="E55">
            <v>11037.876199999999</v>
          </cell>
          <cell r="G55">
            <v>8714.1550500000012</v>
          </cell>
        </row>
        <row r="56">
          <cell r="B56">
            <v>14390</v>
          </cell>
          <cell r="C56">
            <v>15700</v>
          </cell>
          <cell r="D56">
            <v>8250</v>
          </cell>
          <cell r="E56">
            <v>9390.6455600000008</v>
          </cell>
          <cell r="G56">
            <v>6591.4885300000005</v>
          </cell>
        </row>
        <row r="57">
          <cell r="B57">
            <v>91399.2</v>
          </cell>
          <cell r="C57">
            <v>94729.2</v>
          </cell>
          <cell r="D57">
            <v>43739</v>
          </cell>
          <cell r="E57">
            <v>48071.21542</v>
          </cell>
          <cell r="G57">
            <v>40883.41618</v>
          </cell>
        </row>
        <row r="58">
          <cell r="B58">
            <v>10354.299999999999</v>
          </cell>
          <cell r="C58">
            <v>10354.299999999999</v>
          </cell>
          <cell r="D58">
            <v>4510</v>
          </cell>
          <cell r="E58">
            <v>6199.7269399999996</v>
          </cell>
          <cell r="G58">
            <v>4612.6830200000004</v>
          </cell>
        </row>
        <row r="59">
          <cell r="B59">
            <v>11300</v>
          </cell>
          <cell r="C59">
            <v>11763</v>
          </cell>
          <cell r="D59">
            <v>6196.2</v>
          </cell>
          <cell r="E59">
            <v>6585.0781200000001</v>
          </cell>
          <cell r="G59">
            <v>4871.2105600000004</v>
          </cell>
        </row>
        <row r="60">
          <cell r="B60">
            <v>32810</v>
          </cell>
          <cell r="C60">
            <v>33901.398999999998</v>
          </cell>
          <cell r="D60">
            <v>17529.199000000001</v>
          </cell>
          <cell r="E60">
            <v>20549.540229999999</v>
          </cell>
          <cell r="G60">
            <v>16453.263280000003</v>
          </cell>
        </row>
        <row r="61">
          <cell r="B61">
            <v>14044</v>
          </cell>
          <cell r="C61">
            <v>14544</v>
          </cell>
          <cell r="D61">
            <v>7434</v>
          </cell>
          <cell r="E61">
            <v>7642.3133600000001</v>
          </cell>
          <cell r="G61">
            <v>5323.6359000000002</v>
          </cell>
        </row>
        <row r="62">
          <cell r="B62">
            <v>19077</v>
          </cell>
          <cell r="C62">
            <v>19767</v>
          </cell>
          <cell r="D62">
            <v>8980</v>
          </cell>
          <cell r="E62">
            <v>10708.04816</v>
          </cell>
          <cell r="G62">
            <v>7998.9722400000001</v>
          </cell>
        </row>
        <row r="63">
          <cell r="B63">
            <v>2500010</v>
          </cell>
          <cell r="C63">
            <v>2506910</v>
          </cell>
          <cell r="D63">
            <v>1199230</v>
          </cell>
          <cell r="E63">
            <v>1216632.1638499999</v>
          </cell>
          <cell r="G63">
            <v>967351.48796000006</v>
          </cell>
        </row>
        <row r="65">
          <cell r="B65">
            <v>5094834.6849999996</v>
          </cell>
          <cell r="C65">
            <v>5215432.4841900002</v>
          </cell>
          <cell r="D65">
            <v>2532500.6450900002</v>
          </cell>
          <cell r="E65">
            <v>2672657.1783700003</v>
          </cell>
          <cell r="G65">
            <v>2112874.4094200004</v>
          </cell>
        </row>
        <row r="73">
          <cell r="Q73">
            <v>74190</v>
          </cell>
          <cell r="R73">
            <v>82585.899999999994</v>
          </cell>
          <cell r="S73">
            <v>46917.9</v>
          </cell>
          <cell r="T73">
            <v>50438.734929999991</v>
          </cell>
          <cell r="V73">
            <v>44528.527890000005</v>
          </cell>
        </row>
        <row r="74">
          <cell r="Q74">
            <v>40</v>
          </cell>
          <cell r="R74">
            <v>40</v>
          </cell>
          <cell r="S74">
            <v>23.081</v>
          </cell>
          <cell r="T74">
            <v>26.503</v>
          </cell>
          <cell r="V74">
            <v>36.485999999999997</v>
          </cell>
        </row>
        <row r="75">
          <cell r="Q75">
            <v>0.5</v>
          </cell>
          <cell r="R75">
            <v>0.5</v>
          </cell>
          <cell r="S75">
            <v>0</v>
          </cell>
          <cell r="T75">
            <v>0</v>
          </cell>
          <cell r="V75">
            <v>8.01</v>
          </cell>
        </row>
        <row r="76">
          <cell r="Q76">
            <v>0</v>
          </cell>
          <cell r="R76">
            <v>0</v>
          </cell>
          <cell r="S76">
            <v>0</v>
          </cell>
          <cell r="T76">
            <v>0</v>
          </cell>
          <cell r="V76">
            <v>0</v>
          </cell>
        </row>
        <row r="78">
          <cell r="Q78">
            <v>0</v>
          </cell>
          <cell r="R78">
            <v>0</v>
          </cell>
          <cell r="S78">
            <v>0</v>
          </cell>
          <cell r="T78">
            <v>0</v>
          </cell>
          <cell r="V78">
            <v>0</v>
          </cell>
        </row>
        <row r="79">
          <cell r="Q79">
            <v>3</v>
          </cell>
          <cell r="R79">
            <v>3</v>
          </cell>
          <cell r="S79">
            <v>3</v>
          </cell>
          <cell r="T79">
            <v>1.7997700000000001</v>
          </cell>
          <cell r="V79">
            <v>2.27223</v>
          </cell>
        </row>
        <row r="80">
          <cell r="Q80">
            <v>0</v>
          </cell>
          <cell r="R80">
            <v>0</v>
          </cell>
          <cell r="S80">
            <v>0</v>
          </cell>
          <cell r="T80">
            <v>0</v>
          </cell>
          <cell r="V80">
            <v>0</v>
          </cell>
        </row>
        <row r="81">
          <cell r="Q81">
            <v>25</v>
          </cell>
          <cell r="R81">
            <v>64.22</v>
          </cell>
          <cell r="S81">
            <v>62.143000000000001</v>
          </cell>
          <cell r="T81">
            <v>62.442019999999999</v>
          </cell>
          <cell r="V81">
            <v>22.827000000000002</v>
          </cell>
        </row>
        <row r="82">
          <cell r="Q82">
            <v>0.86</v>
          </cell>
          <cell r="R82">
            <v>4.62</v>
          </cell>
          <cell r="S82">
            <v>4.62</v>
          </cell>
          <cell r="T82">
            <v>4.62</v>
          </cell>
          <cell r="V82">
            <v>0.76600000000000001</v>
          </cell>
        </row>
        <row r="83">
          <cell r="Q83">
            <v>25</v>
          </cell>
          <cell r="R83">
            <v>25</v>
          </cell>
          <cell r="S83">
            <v>25</v>
          </cell>
          <cell r="T83">
            <v>0</v>
          </cell>
          <cell r="V83">
            <v>23.343</v>
          </cell>
        </row>
        <row r="84">
          <cell r="Q84">
            <v>25</v>
          </cell>
          <cell r="R84">
            <v>25</v>
          </cell>
          <cell r="S84">
            <v>25</v>
          </cell>
          <cell r="T84">
            <v>22.302</v>
          </cell>
          <cell r="V84">
            <v>24.183340000000001</v>
          </cell>
        </row>
        <row r="85">
          <cell r="Q85">
            <v>6.2</v>
          </cell>
          <cell r="R85">
            <v>6.2</v>
          </cell>
          <cell r="S85">
            <v>6.2</v>
          </cell>
          <cell r="T85">
            <v>3.7879999999999998</v>
          </cell>
          <cell r="V85">
            <v>6.1050000000000004</v>
          </cell>
        </row>
        <row r="86">
          <cell r="Q86">
            <v>60</v>
          </cell>
          <cell r="R86">
            <v>60</v>
          </cell>
          <cell r="S86">
            <v>59.8</v>
          </cell>
          <cell r="T86">
            <v>59.871000000000002</v>
          </cell>
          <cell r="V86">
            <v>36.910499999999999</v>
          </cell>
        </row>
        <row r="87">
          <cell r="Q87">
            <v>0</v>
          </cell>
          <cell r="R87">
            <v>0</v>
          </cell>
          <cell r="S87">
            <v>0</v>
          </cell>
          <cell r="T87">
            <v>0.34</v>
          </cell>
          <cell r="V87">
            <v>0</v>
          </cell>
        </row>
        <row r="88">
          <cell r="Q88">
            <v>15.6</v>
          </cell>
          <cell r="R88">
            <v>15.6</v>
          </cell>
          <cell r="S88">
            <v>15.6</v>
          </cell>
          <cell r="T88">
            <v>2.8980000000000001</v>
          </cell>
          <cell r="V88">
            <v>15.132</v>
          </cell>
        </row>
        <row r="89">
          <cell r="Q89">
            <v>45</v>
          </cell>
          <cell r="R89">
            <v>145</v>
          </cell>
          <cell r="S89">
            <v>137.98500000000001</v>
          </cell>
          <cell r="T89">
            <v>146.06299999999999</v>
          </cell>
          <cell r="V89">
            <v>37.787620000000004</v>
          </cell>
        </row>
        <row r="90">
          <cell r="Q90">
            <v>53.5</v>
          </cell>
          <cell r="R90">
            <v>1939.4</v>
          </cell>
          <cell r="S90">
            <v>1938</v>
          </cell>
          <cell r="T90">
            <v>1938.74416</v>
          </cell>
          <cell r="V90">
            <v>52.088980000000006</v>
          </cell>
        </row>
        <row r="91">
          <cell r="Q91">
            <v>0</v>
          </cell>
          <cell r="R91">
            <v>0</v>
          </cell>
          <cell r="S91">
            <v>0</v>
          </cell>
          <cell r="T91">
            <v>0</v>
          </cell>
          <cell r="V91">
            <v>0</v>
          </cell>
        </row>
        <row r="92">
          <cell r="Q92">
            <v>0</v>
          </cell>
          <cell r="R92">
            <v>0</v>
          </cell>
          <cell r="S92">
            <v>0</v>
          </cell>
          <cell r="T92">
            <v>0.34</v>
          </cell>
          <cell r="V92">
            <v>0</v>
          </cell>
        </row>
        <row r="93">
          <cell r="Q93">
            <v>0</v>
          </cell>
          <cell r="R93">
            <v>0</v>
          </cell>
          <cell r="S93">
            <v>0</v>
          </cell>
          <cell r="T93">
            <v>0</v>
          </cell>
          <cell r="V93">
            <v>0</v>
          </cell>
        </row>
        <row r="94">
          <cell r="Q94">
            <v>5</v>
          </cell>
          <cell r="R94">
            <v>5</v>
          </cell>
          <cell r="S94">
            <v>2.5</v>
          </cell>
          <cell r="T94">
            <v>2.04</v>
          </cell>
          <cell r="V94">
            <v>8.1150000000000002</v>
          </cell>
        </row>
        <row r="95">
          <cell r="Q95">
            <v>0</v>
          </cell>
          <cell r="R95">
            <v>2.6190000000000002</v>
          </cell>
          <cell r="S95">
            <v>2.6190000000000002</v>
          </cell>
          <cell r="T95">
            <v>2.6190000000000002</v>
          </cell>
          <cell r="V95">
            <v>4.5999999999999996</v>
          </cell>
        </row>
        <row r="96">
          <cell r="Q96">
            <v>0</v>
          </cell>
          <cell r="R96">
            <v>0</v>
          </cell>
          <cell r="S96">
            <v>0</v>
          </cell>
          <cell r="T96">
            <v>0</v>
          </cell>
          <cell r="V96">
            <v>1.36</v>
          </cell>
        </row>
        <row r="97">
          <cell r="Q97">
            <v>11</v>
          </cell>
          <cell r="R97">
            <v>11</v>
          </cell>
          <cell r="S97">
            <v>0</v>
          </cell>
          <cell r="T97">
            <v>0</v>
          </cell>
          <cell r="V97">
            <v>10.266</v>
          </cell>
        </row>
        <row r="98">
          <cell r="Q98">
            <v>0</v>
          </cell>
          <cell r="R98">
            <v>0</v>
          </cell>
          <cell r="S98">
            <v>0</v>
          </cell>
          <cell r="T98">
            <v>19.132000000000001</v>
          </cell>
          <cell r="V98">
            <v>9.4</v>
          </cell>
        </row>
        <row r="99">
          <cell r="Q99">
            <v>0</v>
          </cell>
          <cell r="R99">
            <v>0</v>
          </cell>
          <cell r="S99">
            <v>0</v>
          </cell>
          <cell r="T99">
            <v>0</v>
          </cell>
          <cell r="V99">
            <v>0</v>
          </cell>
        </row>
        <row r="100">
          <cell r="Q100">
            <v>0</v>
          </cell>
          <cell r="R100">
            <v>1.9</v>
          </cell>
          <cell r="S100">
            <v>1.9</v>
          </cell>
          <cell r="T100">
            <v>1.901</v>
          </cell>
          <cell r="V100">
            <v>2.1949999999999998</v>
          </cell>
        </row>
        <row r="101">
          <cell r="Q101">
            <v>0</v>
          </cell>
          <cell r="R101">
            <v>0</v>
          </cell>
          <cell r="S101">
            <v>0</v>
          </cell>
          <cell r="T101">
            <v>1.0620000000000001</v>
          </cell>
          <cell r="V101">
            <v>0.91800000000000004</v>
          </cell>
        </row>
        <row r="102">
          <cell r="Q102">
            <v>0</v>
          </cell>
          <cell r="R102">
            <v>0</v>
          </cell>
          <cell r="S102">
            <v>0</v>
          </cell>
          <cell r="T102">
            <v>5.4960000000000004</v>
          </cell>
          <cell r="V102">
            <v>0.63</v>
          </cell>
        </row>
        <row r="103">
          <cell r="Q103">
            <v>75.2</v>
          </cell>
          <cell r="R103">
            <v>75.2</v>
          </cell>
          <cell r="S103">
            <v>0</v>
          </cell>
          <cell r="T103">
            <v>69.713499999999996</v>
          </cell>
          <cell r="V103">
            <v>75.100999999999999</v>
          </cell>
        </row>
        <row r="104">
          <cell r="Q104">
            <v>2</v>
          </cell>
          <cell r="R104">
            <v>2</v>
          </cell>
          <cell r="S104">
            <v>2</v>
          </cell>
          <cell r="T104">
            <v>3.8839999999999999</v>
          </cell>
          <cell r="V104">
            <v>1.8687</v>
          </cell>
        </row>
        <row r="105">
          <cell r="Q105">
            <v>0</v>
          </cell>
          <cell r="R105">
            <v>0</v>
          </cell>
          <cell r="S105">
            <v>0</v>
          </cell>
          <cell r="T105">
            <v>23.200880000000002</v>
          </cell>
          <cell r="V105">
            <v>4.5359999999999996</v>
          </cell>
        </row>
        <row r="106">
          <cell r="Q106">
            <v>0</v>
          </cell>
          <cell r="R106">
            <v>0</v>
          </cell>
          <cell r="S106">
            <v>0</v>
          </cell>
          <cell r="T106">
            <v>1.8</v>
          </cell>
          <cell r="V106">
            <v>3.34</v>
          </cell>
        </row>
        <row r="107">
          <cell r="Q107">
            <v>0</v>
          </cell>
          <cell r="R107">
            <v>0</v>
          </cell>
          <cell r="S107">
            <v>0</v>
          </cell>
          <cell r="T107">
            <v>0</v>
          </cell>
          <cell r="V107">
            <v>0</v>
          </cell>
        </row>
        <row r="108">
          <cell r="Q108">
            <v>100</v>
          </cell>
          <cell r="R108">
            <v>100</v>
          </cell>
          <cell r="S108">
            <v>100</v>
          </cell>
          <cell r="T108">
            <v>53.642660000000006</v>
          </cell>
          <cell r="V108">
            <v>43.186199999999999</v>
          </cell>
        </row>
        <row r="109">
          <cell r="Q109">
            <v>0</v>
          </cell>
          <cell r="R109">
            <v>0</v>
          </cell>
          <cell r="S109">
            <v>0</v>
          </cell>
          <cell r="T109">
            <v>0</v>
          </cell>
          <cell r="V109">
            <v>0</v>
          </cell>
        </row>
        <row r="110">
          <cell r="Q110">
            <v>12</v>
          </cell>
          <cell r="R110">
            <v>12</v>
          </cell>
          <cell r="S110">
            <v>10.199999999999999</v>
          </cell>
          <cell r="T110">
            <v>10.199999999999999</v>
          </cell>
          <cell r="V110">
            <v>10.79</v>
          </cell>
        </row>
        <row r="111">
          <cell r="Q111">
            <v>9</v>
          </cell>
          <cell r="R111">
            <v>13.58</v>
          </cell>
          <cell r="S111">
            <v>13.58</v>
          </cell>
          <cell r="T111">
            <v>13.58</v>
          </cell>
          <cell r="V111">
            <v>8.6</v>
          </cell>
        </row>
        <row r="112">
          <cell r="Q112">
            <v>0</v>
          </cell>
          <cell r="R112">
            <v>0</v>
          </cell>
          <cell r="S112">
            <v>0</v>
          </cell>
          <cell r="T112">
            <v>0</v>
          </cell>
          <cell r="V112">
            <v>0</v>
          </cell>
        </row>
        <row r="113">
          <cell r="Q113">
            <v>0</v>
          </cell>
          <cell r="R113">
            <v>0</v>
          </cell>
          <cell r="S113">
            <v>0</v>
          </cell>
          <cell r="T113">
            <v>0</v>
          </cell>
          <cell r="V113">
            <v>0</v>
          </cell>
        </row>
        <row r="114">
          <cell r="Q114">
            <v>0</v>
          </cell>
          <cell r="R114">
            <v>0</v>
          </cell>
          <cell r="S114">
            <v>0</v>
          </cell>
          <cell r="T114">
            <v>0.68</v>
          </cell>
          <cell r="V114">
            <v>0</v>
          </cell>
        </row>
        <row r="115">
          <cell r="Q115">
            <v>0</v>
          </cell>
          <cell r="R115">
            <v>0</v>
          </cell>
          <cell r="S115">
            <v>0</v>
          </cell>
          <cell r="T115">
            <v>0</v>
          </cell>
          <cell r="V115">
            <v>0</v>
          </cell>
        </row>
        <row r="116">
          <cell r="Q116">
            <v>8</v>
          </cell>
          <cell r="R116">
            <v>8</v>
          </cell>
          <cell r="S116">
            <v>8</v>
          </cell>
          <cell r="T116">
            <v>4.05</v>
          </cell>
          <cell r="V116">
            <v>7.9930000000000003</v>
          </cell>
        </row>
        <row r="117">
          <cell r="Q117">
            <v>0</v>
          </cell>
          <cell r="R117">
            <v>0</v>
          </cell>
          <cell r="S117">
            <v>0</v>
          </cell>
          <cell r="T117">
            <v>0</v>
          </cell>
          <cell r="V117">
            <v>0</v>
          </cell>
        </row>
        <row r="118">
          <cell r="Q118">
            <v>6.8</v>
          </cell>
          <cell r="R118">
            <v>6.8</v>
          </cell>
          <cell r="S118">
            <v>3.6</v>
          </cell>
          <cell r="T118">
            <v>4.4812799999999999</v>
          </cell>
          <cell r="V118">
            <v>6.82</v>
          </cell>
        </row>
        <row r="119">
          <cell r="Q119">
            <v>0</v>
          </cell>
          <cell r="R119">
            <v>0</v>
          </cell>
          <cell r="S119">
            <v>0</v>
          </cell>
          <cell r="T119">
            <v>0.34</v>
          </cell>
          <cell r="V119">
            <v>0</v>
          </cell>
        </row>
        <row r="120">
          <cell r="Q120">
            <v>0</v>
          </cell>
          <cell r="R120">
            <v>0</v>
          </cell>
          <cell r="S120">
            <v>0</v>
          </cell>
          <cell r="T120">
            <v>0</v>
          </cell>
          <cell r="V120">
            <v>0</v>
          </cell>
        </row>
        <row r="121">
          <cell r="Q121">
            <v>0</v>
          </cell>
          <cell r="R121">
            <v>0</v>
          </cell>
          <cell r="S121">
            <v>0</v>
          </cell>
          <cell r="T121">
            <v>2.5</v>
          </cell>
          <cell r="V121">
            <v>1.95</v>
          </cell>
        </row>
        <row r="122">
          <cell r="Q122">
            <v>0</v>
          </cell>
          <cell r="R122">
            <v>0</v>
          </cell>
          <cell r="S122">
            <v>0</v>
          </cell>
          <cell r="T122">
            <v>0</v>
          </cell>
          <cell r="V122">
            <v>0</v>
          </cell>
        </row>
        <row r="123">
          <cell r="Q123">
            <v>15.5</v>
          </cell>
          <cell r="R123">
            <v>15.5</v>
          </cell>
          <cell r="S123">
            <v>15.5</v>
          </cell>
          <cell r="T123">
            <v>10.936999999999999</v>
          </cell>
          <cell r="V123">
            <v>15.320540000000001</v>
          </cell>
        </row>
        <row r="124">
          <cell r="Q124">
            <v>0</v>
          </cell>
          <cell r="R124">
            <v>0</v>
          </cell>
          <cell r="S124">
            <v>0</v>
          </cell>
          <cell r="T124">
            <v>0.34</v>
          </cell>
          <cell r="V124">
            <v>0</v>
          </cell>
        </row>
        <row r="125">
          <cell r="Q125">
            <v>0</v>
          </cell>
          <cell r="R125">
            <v>0</v>
          </cell>
          <cell r="S125">
            <v>0</v>
          </cell>
          <cell r="T125">
            <v>0</v>
          </cell>
          <cell r="V125">
            <v>0.68</v>
          </cell>
        </row>
        <row r="126">
          <cell r="Q126">
            <v>1</v>
          </cell>
          <cell r="R126">
            <v>1</v>
          </cell>
          <cell r="S126">
            <v>1</v>
          </cell>
          <cell r="T126">
            <v>3.0088499999999998</v>
          </cell>
          <cell r="V126">
            <v>1.4019999999999999</v>
          </cell>
        </row>
        <row r="127">
          <cell r="Q127">
            <v>0</v>
          </cell>
          <cell r="R127">
            <v>0</v>
          </cell>
          <cell r="S127">
            <v>0</v>
          </cell>
          <cell r="T127">
            <v>0</v>
          </cell>
          <cell r="V127">
            <v>0</v>
          </cell>
        </row>
        <row r="128">
          <cell r="Q128">
            <v>0</v>
          </cell>
          <cell r="R128">
            <v>14</v>
          </cell>
          <cell r="S128">
            <v>14</v>
          </cell>
          <cell r="T128">
            <v>14.436</v>
          </cell>
          <cell r="V128">
            <v>7.1289999999999996</v>
          </cell>
        </row>
        <row r="129">
          <cell r="Q129">
            <v>13000</v>
          </cell>
          <cell r="R129">
            <v>13000</v>
          </cell>
          <cell r="S129">
            <v>5471</v>
          </cell>
          <cell r="T129">
            <v>6421.2022000000006</v>
          </cell>
          <cell r="V129">
            <v>4727.7699299999995</v>
          </cell>
        </row>
        <row r="131">
          <cell r="B131">
            <v>74100</v>
          </cell>
          <cell r="C131">
            <v>82495.899999999994</v>
          </cell>
          <cell r="D131">
            <v>46847.9</v>
          </cell>
          <cell r="E131">
            <v>50289.931929999992</v>
          </cell>
          <cell r="G131">
            <v>44459.987420000005</v>
          </cell>
        </row>
        <row r="197">
          <cell r="B197">
            <v>13635.16</v>
          </cell>
          <cell r="C197">
            <v>15687.138999999999</v>
          </cell>
          <cell r="D197">
            <v>8016.3279999999995</v>
          </cell>
          <cell r="E197">
            <v>9088.7603200000012</v>
          </cell>
          <cell r="G197">
            <v>5288.4225099999994</v>
          </cell>
        </row>
        <row r="205">
          <cell r="Q205">
            <v>7275.3</v>
          </cell>
          <cell r="R205">
            <v>8035.3</v>
          </cell>
          <cell r="S205">
            <v>4178.7</v>
          </cell>
          <cell r="T205">
            <v>5312.6380900000004</v>
          </cell>
          <cell r="V205">
            <v>4655.6542400000008</v>
          </cell>
        </row>
        <row r="206">
          <cell r="Q206">
            <v>0</v>
          </cell>
          <cell r="R206">
            <v>0</v>
          </cell>
          <cell r="S206">
            <v>0</v>
          </cell>
          <cell r="T206">
            <v>0</v>
          </cell>
          <cell r="V206">
            <v>0</v>
          </cell>
        </row>
        <row r="207">
          <cell r="Q207">
            <v>0</v>
          </cell>
          <cell r="R207">
            <v>0</v>
          </cell>
          <cell r="S207">
            <v>0</v>
          </cell>
          <cell r="T207">
            <v>0</v>
          </cell>
          <cell r="V207">
            <v>0</v>
          </cell>
        </row>
        <row r="208">
          <cell r="Q208">
            <v>0</v>
          </cell>
          <cell r="R208">
            <v>0</v>
          </cell>
          <cell r="S208">
            <v>0</v>
          </cell>
          <cell r="T208">
            <v>0</v>
          </cell>
          <cell r="V208">
            <v>0</v>
          </cell>
        </row>
        <row r="210">
          <cell r="Q210">
            <v>100</v>
          </cell>
          <cell r="R210">
            <v>100</v>
          </cell>
          <cell r="S210">
            <v>50</v>
          </cell>
          <cell r="T210">
            <v>35.768860000000004</v>
          </cell>
          <cell r="V210">
            <v>45.520099999999999</v>
          </cell>
        </row>
        <row r="211">
          <cell r="Q211">
            <v>162.60000000000002</v>
          </cell>
          <cell r="R211">
            <v>162.60000000000002</v>
          </cell>
          <cell r="S211">
            <v>82.6</v>
          </cell>
          <cell r="T211">
            <v>103.39751</v>
          </cell>
          <cell r="V211">
            <v>60.124519999999997</v>
          </cell>
        </row>
        <row r="212">
          <cell r="Q212">
            <v>540</v>
          </cell>
          <cell r="R212">
            <v>540</v>
          </cell>
          <cell r="S212">
            <v>270</v>
          </cell>
          <cell r="T212">
            <v>172.40642</v>
          </cell>
          <cell r="V212">
            <v>118.37555</v>
          </cell>
        </row>
        <row r="213">
          <cell r="Q213">
            <v>297.3</v>
          </cell>
          <cell r="R213">
            <v>289.19</v>
          </cell>
          <cell r="S213">
            <v>147.46</v>
          </cell>
          <cell r="T213">
            <v>161.04087999999999</v>
          </cell>
          <cell r="V213">
            <v>153.20951999999997</v>
          </cell>
        </row>
        <row r="214">
          <cell r="Q214">
            <v>801.7</v>
          </cell>
          <cell r="R214">
            <v>801.7</v>
          </cell>
          <cell r="S214">
            <v>248.7</v>
          </cell>
          <cell r="T214">
            <v>436.75339000000002</v>
          </cell>
          <cell r="V214">
            <v>248.50597999999999</v>
          </cell>
        </row>
        <row r="215">
          <cell r="Q215">
            <v>687</v>
          </cell>
          <cell r="R215">
            <v>687</v>
          </cell>
          <cell r="S215">
            <v>252.5</v>
          </cell>
          <cell r="T215">
            <v>235.45982999999998</v>
          </cell>
          <cell r="V215">
            <v>219.14066</v>
          </cell>
        </row>
        <row r="216">
          <cell r="Q216">
            <v>347.2</v>
          </cell>
          <cell r="R216">
            <v>347.2</v>
          </cell>
          <cell r="S216">
            <v>68.899999999999991</v>
          </cell>
          <cell r="T216">
            <v>174.51223999999999</v>
          </cell>
          <cell r="V216">
            <v>67.677750000000003</v>
          </cell>
        </row>
        <row r="217">
          <cell r="Q217">
            <v>395</v>
          </cell>
          <cell r="R217">
            <v>395</v>
          </cell>
          <cell r="S217">
            <v>120.4</v>
          </cell>
          <cell r="T217">
            <v>152.50385999999997</v>
          </cell>
          <cell r="V217">
            <v>120.55964999999999</v>
          </cell>
        </row>
        <row r="218">
          <cell r="Q218">
            <v>1033</v>
          </cell>
          <cell r="R218">
            <v>1042.5</v>
          </cell>
          <cell r="S218">
            <v>565.40000000000009</v>
          </cell>
          <cell r="T218">
            <v>568.34665999999993</v>
          </cell>
          <cell r="V218">
            <v>474.87515999999999</v>
          </cell>
        </row>
        <row r="219">
          <cell r="Q219">
            <v>1150</v>
          </cell>
          <cell r="R219">
            <v>1150</v>
          </cell>
          <cell r="S219">
            <v>410</v>
          </cell>
          <cell r="T219">
            <v>410.08833000000004</v>
          </cell>
          <cell r="V219">
            <v>497.57589000000002</v>
          </cell>
        </row>
        <row r="220">
          <cell r="Q220">
            <v>725.40600000000006</v>
          </cell>
          <cell r="R220">
            <v>725.40600000000006</v>
          </cell>
          <cell r="S220">
            <v>308.23599999999999</v>
          </cell>
          <cell r="T220">
            <v>348.81212999999997</v>
          </cell>
          <cell r="V220">
            <v>296.59303999999997</v>
          </cell>
        </row>
        <row r="221">
          <cell r="Q221">
            <v>2110</v>
          </cell>
          <cell r="R221">
            <v>2260</v>
          </cell>
          <cell r="S221">
            <v>581</v>
          </cell>
          <cell r="T221">
            <v>867.11529000000007</v>
          </cell>
          <cell r="V221">
            <v>571.55115999999998</v>
          </cell>
        </row>
        <row r="222">
          <cell r="Q222">
            <v>2451.5</v>
          </cell>
          <cell r="R222">
            <v>2558.4944799999998</v>
          </cell>
          <cell r="S222">
            <v>1117.8944800000002</v>
          </cell>
          <cell r="T222">
            <v>1270.8329699999999</v>
          </cell>
          <cell r="V222">
            <v>1009.2007500000001</v>
          </cell>
        </row>
        <row r="223">
          <cell r="Q223">
            <v>1223.5</v>
          </cell>
          <cell r="R223">
            <v>1223.5</v>
          </cell>
          <cell r="S223">
            <v>678.3</v>
          </cell>
          <cell r="T223">
            <v>478.17160999999999</v>
          </cell>
          <cell r="V223">
            <v>565.41712999999993</v>
          </cell>
        </row>
        <row r="224">
          <cell r="Q224">
            <v>299</v>
          </cell>
          <cell r="R224">
            <v>299</v>
          </cell>
          <cell r="S224">
            <v>172.5</v>
          </cell>
          <cell r="T224">
            <v>204.27737999999999</v>
          </cell>
          <cell r="V224">
            <v>139.98033999999998</v>
          </cell>
        </row>
        <row r="225">
          <cell r="Q225">
            <v>354</v>
          </cell>
          <cell r="R225">
            <v>354</v>
          </cell>
          <cell r="S225">
            <v>156.5</v>
          </cell>
          <cell r="T225">
            <v>142.87894</v>
          </cell>
          <cell r="V225">
            <v>149.72636</v>
          </cell>
        </row>
        <row r="226">
          <cell r="Q226">
            <v>1800</v>
          </cell>
          <cell r="R226">
            <v>1800</v>
          </cell>
          <cell r="S226">
            <v>560</v>
          </cell>
          <cell r="T226">
            <v>825.29916000000003</v>
          </cell>
          <cell r="V226">
            <v>780.87070000000006</v>
          </cell>
        </row>
        <row r="227">
          <cell r="Q227">
            <v>2500</v>
          </cell>
          <cell r="R227">
            <v>2500</v>
          </cell>
          <cell r="S227">
            <v>1261</v>
          </cell>
          <cell r="T227">
            <v>1303.9938400000001</v>
          </cell>
          <cell r="V227">
            <v>1068.8016700000001</v>
          </cell>
        </row>
        <row r="228">
          <cell r="Q228">
            <v>204.96</v>
          </cell>
          <cell r="R228">
            <v>204.96</v>
          </cell>
          <cell r="S228">
            <v>104.96</v>
          </cell>
          <cell r="T228">
            <v>65.076490000000007</v>
          </cell>
          <cell r="V228">
            <v>128.23974999999999</v>
          </cell>
        </row>
        <row r="229">
          <cell r="Q229">
            <v>842</v>
          </cell>
          <cell r="R229">
            <v>842</v>
          </cell>
          <cell r="S229">
            <v>292.8</v>
          </cell>
          <cell r="T229">
            <v>296.89963</v>
          </cell>
          <cell r="V229">
            <v>297.25697000000002</v>
          </cell>
        </row>
        <row r="230">
          <cell r="Q230">
            <v>54</v>
          </cell>
          <cell r="R230">
            <v>54</v>
          </cell>
          <cell r="S230">
            <v>18.78</v>
          </cell>
          <cell r="T230">
            <v>5.0425200000000006</v>
          </cell>
          <cell r="V230">
            <v>18.513460000000002</v>
          </cell>
        </row>
        <row r="231">
          <cell r="Q231">
            <v>118</v>
          </cell>
          <cell r="R231">
            <v>118</v>
          </cell>
          <cell r="S231">
            <v>48</v>
          </cell>
          <cell r="T231">
            <v>51.767269999999996</v>
          </cell>
          <cell r="V231">
            <v>50.263779999999997</v>
          </cell>
        </row>
        <row r="232">
          <cell r="Q232">
            <v>40</v>
          </cell>
          <cell r="R232">
            <v>89</v>
          </cell>
          <cell r="S232">
            <v>61</v>
          </cell>
          <cell r="T232">
            <v>63.597209999999997</v>
          </cell>
          <cell r="V232">
            <v>14.083489999999999</v>
          </cell>
        </row>
        <row r="233">
          <cell r="Q233">
            <v>240</v>
          </cell>
          <cell r="R233">
            <v>293.71100000000001</v>
          </cell>
          <cell r="S233">
            <v>163.71100000000001</v>
          </cell>
          <cell r="T233">
            <v>451.54433999999998</v>
          </cell>
          <cell r="V233">
            <v>103.40761000000001</v>
          </cell>
        </row>
        <row r="234">
          <cell r="Q234">
            <v>0</v>
          </cell>
          <cell r="R234">
            <v>0</v>
          </cell>
          <cell r="S234">
            <v>0</v>
          </cell>
          <cell r="T234">
            <v>1.3637600000000001</v>
          </cell>
          <cell r="V234">
            <v>3.80437</v>
          </cell>
        </row>
        <row r="235">
          <cell r="Q235">
            <v>24</v>
          </cell>
          <cell r="R235">
            <v>24</v>
          </cell>
          <cell r="S235">
            <v>0</v>
          </cell>
          <cell r="T235">
            <v>27.170210000000001</v>
          </cell>
          <cell r="V235">
            <v>15.547419999999999</v>
          </cell>
        </row>
        <row r="236">
          <cell r="Q236">
            <v>445.7</v>
          </cell>
          <cell r="R236">
            <v>445.7</v>
          </cell>
          <cell r="S236">
            <v>216.4</v>
          </cell>
          <cell r="T236">
            <v>179.74422999999996</v>
          </cell>
          <cell r="V236">
            <v>202.22257999999999</v>
          </cell>
        </row>
        <row r="237">
          <cell r="Q237">
            <v>21.8</v>
          </cell>
          <cell r="R237">
            <v>21.8</v>
          </cell>
          <cell r="S237">
            <v>0</v>
          </cell>
          <cell r="T237">
            <v>7.771609999999999</v>
          </cell>
          <cell r="V237">
            <v>5.5753900000000005</v>
          </cell>
        </row>
        <row r="238">
          <cell r="Q238">
            <v>0</v>
          </cell>
          <cell r="R238">
            <v>0</v>
          </cell>
          <cell r="S238">
            <v>0</v>
          </cell>
          <cell r="T238">
            <v>0.27857999999999999</v>
          </cell>
          <cell r="V238">
            <v>0.38057999999999997</v>
          </cell>
        </row>
        <row r="239">
          <cell r="Q239">
            <v>0</v>
          </cell>
          <cell r="R239">
            <v>0</v>
          </cell>
          <cell r="S239">
            <v>0</v>
          </cell>
          <cell r="T239">
            <v>2.8418800000000002</v>
          </cell>
          <cell r="V239">
            <v>2.75E-2</v>
          </cell>
        </row>
        <row r="240">
          <cell r="Q240">
            <v>0</v>
          </cell>
          <cell r="R240">
            <v>0</v>
          </cell>
          <cell r="S240">
            <v>0</v>
          </cell>
          <cell r="T240">
            <v>20.696249999999999</v>
          </cell>
          <cell r="V240">
            <v>13.136710000000001</v>
          </cell>
        </row>
        <row r="241">
          <cell r="Q241">
            <v>50.4</v>
          </cell>
          <cell r="R241">
            <v>50.4</v>
          </cell>
          <cell r="S241">
            <v>23.285</v>
          </cell>
          <cell r="T241">
            <v>20.938989999999997</v>
          </cell>
          <cell r="V241">
            <v>7.2738800000000001</v>
          </cell>
        </row>
        <row r="242">
          <cell r="Q242">
            <v>4.8</v>
          </cell>
          <cell r="R242">
            <v>4.8</v>
          </cell>
          <cell r="S242">
            <v>1.5</v>
          </cell>
          <cell r="T242">
            <v>1.5395500000000002</v>
          </cell>
          <cell r="V242">
            <v>2.0751300000000001</v>
          </cell>
        </row>
        <row r="243">
          <cell r="Q243">
            <v>13.5</v>
          </cell>
          <cell r="R243">
            <v>13.5</v>
          </cell>
          <cell r="S243">
            <v>7</v>
          </cell>
          <cell r="T243">
            <v>3.1236299999999999</v>
          </cell>
          <cell r="V243">
            <v>7.2778899999999993</v>
          </cell>
        </row>
        <row r="244">
          <cell r="Q244">
            <v>46</v>
          </cell>
          <cell r="R244">
            <v>46</v>
          </cell>
          <cell r="S244">
            <v>23</v>
          </cell>
          <cell r="T244">
            <v>43.597190000000005</v>
          </cell>
          <cell r="V244">
            <v>13.507959999999999</v>
          </cell>
        </row>
        <row r="245">
          <cell r="Q245">
            <v>254.9</v>
          </cell>
          <cell r="R245">
            <v>254.9</v>
          </cell>
          <cell r="S245">
            <v>95.95</v>
          </cell>
          <cell r="T245">
            <v>126.74732999999999</v>
          </cell>
          <cell r="V245">
            <v>190.20358999999999</v>
          </cell>
        </row>
        <row r="246">
          <cell r="Q246">
            <v>0.8</v>
          </cell>
          <cell r="R246">
            <v>0.8</v>
          </cell>
          <cell r="S246">
            <v>0.4</v>
          </cell>
          <cell r="T246">
            <v>3.3000000000000002E-2</v>
          </cell>
          <cell r="V246">
            <v>0.10355</v>
          </cell>
        </row>
        <row r="247">
          <cell r="Q247">
            <v>530.29999999999995</v>
          </cell>
          <cell r="R247">
            <v>530.29999999999995</v>
          </cell>
          <cell r="S247">
            <v>226.52500000000001</v>
          </cell>
          <cell r="T247">
            <v>208.11416999999997</v>
          </cell>
          <cell r="V247">
            <v>226.60633000000001</v>
          </cell>
        </row>
        <row r="248">
          <cell r="Q248">
            <v>3340</v>
          </cell>
          <cell r="R248">
            <v>3340</v>
          </cell>
          <cell r="S248">
            <v>1624</v>
          </cell>
          <cell r="T248">
            <v>1526.2545500000001</v>
          </cell>
          <cell r="V248">
            <v>1782.5970600000003</v>
          </cell>
        </row>
        <row r="249">
          <cell r="Q249">
            <v>13</v>
          </cell>
          <cell r="R249">
            <v>13</v>
          </cell>
          <cell r="S249">
            <v>11</v>
          </cell>
          <cell r="T249">
            <v>0.24540999999999999</v>
          </cell>
          <cell r="V249">
            <v>12.382540000000001</v>
          </cell>
        </row>
        <row r="250">
          <cell r="Q250">
            <v>277</v>
          </cell>
          <cell r="R250">
            <v>377</v>
          </cell>
          <cell r="S250">
            <v>179.2</v>
          </cell>
          <cell r="T250">
            <v>159.87824999999998</v>
          </cell>
          <cell r="V250">
            <v>80.150840000000002</v>
          </cell>
        </row>
        <row r="251">
          <cell r="Q251">
            <v>0</v>
          </cell>
          <cell r="R251">
            <v>0</v>
          </cell>
          <cell r="S251">
            <v>0</v>
          </cell>
          <cell r="T251">
            <v>0</v>
          </cell>
          <cell r="V251">
            <v>140.90285999999998</v>
          </cell>
        </row>
        <row r="252">
          <cell r="Q252">
            <v>450</v>
          </cell>
          <cell r="R252">
            <v>626.4</v>
          </cell>
          <cell r="S252">
            <v>306.39999999999998</v>
          </cell>
          <cell r="T252">
            <v>473.75402000000003</v>
          </cell>
          <cell r="V252">
            <v>219.59700000000001</v>
          </cell>
        </row>
        <row r="253">
          <cell r="Q253">
            <v>145</v>
          </cell>
          <cell r="R253">
            <v>145</v>
          </cell>
          <cell r="S253">
            <v>75</v>
          </cell>
          <cell r="T253">
            <v>51.155839999999998</v>
          </cell>
          <cell r="V253">
            <v>60.422019999999996</v>
          </cell>
        </row>
        <row r="254">
          <cell r="Q254">
            <v>800</v>
          </cell>
          <cell r="R254">
            <v>1080</v>
          </cell>
          <cell r="S254">
            <v>550</v>
          </cell>
          <cell r="T254">
            <v>549.85783000000004</v>
          </cell>
          <cell r="V254">
            <v>458.35866999999996</v>
          </cell>
        </row>
        <row r="255">
          <cell r="Q255">
            <v>1741.4</v>
          </cell>
          <cell r="R255">
            <v>1741.4</v>
          </cell>
          <cell r="S255">
            <v>726.7</v>
          </cell>
          <cell r="T255">
            <v>760.04302000000007</v>
          </cell>
          <cell r="V255">
            <v>756.45280000000002</v>
          </cell>
        </row>
        <row r="256">
          <cell r="Q256">
            <v>2.2999999999999998</v>
          </cell>
          <cell r="R256">
            <v>2.2999999999999998</v>
          </cell>
          <cell r="S256">
            <v>1.05</v>
          </cell>
          <cell r="T256">
            <v>0.74650000000000005</v>
          </cell>
          <cell r="V256">
            <v>0.83116000000000001</v>
          </cell>
        </row>
        <row r="257">
          <cell r="Q257">
            <v>250</v>
          </cell>
          <cell r="R257">
            <v>250</v>
          </cell>
          <cell r="S257">
            <v>125</v>
          </cell>
          <cell r="T257">
            <v>103.22313</v>
          </cell>
          <cell r="V257">
            <v>122.64502000000002</v>
          </cell>
        </row>
        <row r="258">
          <cell r="Q258">
            <v>2100</v>
          </cell>
          <cell r="R258">
            <v>2198</v>
          </cell>
          <cell r="S258">
            <v>911.5</v>
          </cell>
          <cell r="T258">
            <v>920.59334000000013</v>
          </cell>
          <cell r="V258">
            <v>826.24246000000005</v>
          </cell>
        </row>
        <row r="259">
          <cell r="Q259">
            <v>1140.0999999999999</v>
          </cell>
          <cell r="R259">
            <v>1140.0999999999999</v>
          </cell>
          <cell r="S259">
            <v>414.95</v>
          </cell>
          <cell r="T259">
            <v>393.98683999999997</v>
          </cell>
          <cell r="V259">
            <v>336.33233999999999</v>
          </cell>
        </row>
        <row r="260">
          <cell r="Q260">
            <v>450</v>
          </cell>
          <cell r="R260">
            <v>450</v>
          </cell>
          <cell r="S260">
            <v>220</v>
          </cell>
          <cell r="T260">
            <v>190.90518</v>
          </cell>
          <cell r="V260">
            <v>182.89215999999999</v>
          </cell>
        </row>
        <row r="261">
          <cell r="Q261">
            <v>225</v>
          </cell>
          <cell r="R261">
            <v>325</v>
          </cell>
          <cell r="S261">
            <v>207</v>
          </cell>
          <cell r="T261">
            <v>218.71532999999999</v>
          </cell>
          <cell r="V261">
            <v>104.76458</v>
          </cell>
        </row>
        <row r="263">
          <cell r="B263">
            <v>17031.260000000002</v>
          </cell>
          <cell r="C263">
            <v>17414.739999999998</v>
          </cell>
          <cell r="D263">
            <v>7300.5489999999991</v>
          </cell>
          <cell r="E263">
            <v>7670.0912799999978</v>
          </cell>
          <cell r="G263">
            <v>6747.1685699999998</v>
          </cell>
        </row>
        <row r="329">
          <cell r="B329">
            <v>8422.5860000000011</v>
          </cell>
          <cell r="C329">
            <v>8833.1014800000012</v>
          </cell>
          <cell r="D329">
            <v>4216.9874799999998</v>
          </cell>
          <cell r="E329">
            <v>4714.6239100000003</v>
          </cell>
          <cell r="G329">
            <v>4173.1436200000007</v>
          </cell>
        </row>
        <row r="395">
          <cell r="B395">
            <v>5000</v>
          </cell>
          <cell r="C395">
            <v>5000</v>
          </cell>
          <cell r="D395">
            <v>2418.5</v>
          </cell>
          <cell r="E395">
            <v>2818.9116200000003</v>
          </cell>
          <cell r="G395">
            <v>2798.6281400000003</v>
          </cell>
        </row>
        <row r="461">
          <cell r="B461">
            <v>3014.8199999999997</v>
          </cell>
          <cell r="C461">
            <v>3774.8199999999997</v>
          </cell>
          <cell r="D461">
            <v>2044.8150000000001</v>
          </cell>
          <cell r="E461">
            <v>2640.6936500000006</v>
          </cell>
          <cell r="G461">
            <v>2009.56077</v>
          </cell>
        </row>
        <row r="527">
          <cell r="B527">
            <v>3708.4</v>
          </cell>
          <cell r="C527">
            <v>4007.4</v>
          </cell>
          <cell r="D527">
            <v>1459.4</v>
          </cell>
          <cell r="E527">
            <v>1543.3174600000002</v>
          </cell>
          <cell r="G527">
            <v>1442.94946</v>
          </cell>
        </row>
        <row r="594">
          <cell r="B594">
            <v>117</v>
          </cell>
          <cell r="C594">
            <v>117</v>
          </cell>
          <cell r="D594">
            <v>71.400000000000006</v>
          </cell>
          <cell r="E594">
            <v>76.466669999999993</v>
          </cell>
          <cell r="G594">
            <v>100.85813</v>
          </cell>
        </row>
        <row r="660">
          <cell r="B660">
            <v>783.3</v>
          </cell>
          <cell r="C660">
            <v>796.3</v>
          </cell>
          <cell r="D660">
            <v>344</v>
          </cell>
          <cell r="E660">
            <v>656.40463</v>
          </cell>
          <cell r="G660">
            <v>355.12225999999998</v>
          </cell>
        </row>
        <row r="726">
          <cell r="B726">
            <v>0</v>
          </cell>
          <cell r="C726">
            <v>0</v>
          </cell>
          <cell r="D726">
            <v>0</v>
          </cell>
          <cell r="E726">
            <v>0</v>
          </cell>
          <cell r="G726">
            <v>0</v>
          </cell>
        </row>
        <row r="792">
          <cell r="B792">
            <v>245038.28</v>
          </cell>
          <cell r="C792">
            <v>253872.27600000001</v>
          </cell>
          <cell r="D792">
            <v>121591.243</v>
          </cell>
          <cell r="E792">
            <v>122024.73771999998</v>
          </cell>
          <cell r="G792">
            <v>94704.929919999995</v>
          </cell>
        </row>
        <row r="800">
          <cell r="Q800">
            <v>0</v>
          </cell>
          <cell r="R800">
            <v>0</v>
          </cell>
          <cell r="S800">
            <v>0</v>
          </cell>
          <cell r="T800">
            <v>0</v>
          </cell>
          <cell r="V800">
            <v>0</v>
          </cell>
        </row>
        <row r="801">
          <cell r="Q801">
            <v>0</v>
          </cell>
          <cell r="R801">
            <v>0</v>
          </cell>
          <cell r="S801">
            <v>0</v>
          </cell>
          <cell r="T801">
            <v>0</v>
          </cell>
          <cell r="V801">
            <v>0</v>
          </cell>
        </row>
        <row r="802">
          <cell r="Q802">
            <v>0</v>
          </cell>
          <cell r="R802">
            <v>0</v>
          </cell>
          <cell r="S802">
            <v>0</v>
          </cell>
          <cell r="T802">
            <v>0</v>
          </cell>
          <cell r="V802">
            <v>0</v>
          </cell>
        </row>
        <row r="803">
          <cell r="Q803">
            <v>0</v>
          </cell>
          <cell r="R803">
            <v>0</v>
          </cell>
          <cell r="S803">
            <v>0</v>
          </cell>
          <cell r="T803">
            <v>0</v>
          </cell>
          <cell r="V803">
            <v>0</v>
          </cell>
        </row>
        <row r="805">
          <cell r="Q805">
            <v>620</v>
          </cell>
          <cell r="R805">
            <v>620</v>
          </cell>
          <cell r="S805">
            <v>300</v>
          </cell>
          <cell r="T805">
            <v>355.49701999999996</v>
          </cell>
          <cell r="V805">
            <v>279.40543000000002</v>
          </cell>
        </row>
        <row r="806">
          <cell r="Q806">
            <v>4452.2</v>
          </cell>
          <cell r="R806">
            <v>4452.2</v>
          </cell>
          <cell r="S806">
            <v>2070.1</v>
          </cell>
          <cell r="T806">
            <v>2680.5021500000003</v>
          </cell>
          <cell r="V806">
            <v>1815.72585</v>
          </cell>
        </row>
        <row r="807">
          <cell r="Q807">
            <v>16610</v>
          </cell>
          <cell r="R807">
            <v>17810</v>
          </cell>
          <cell r="S807">
            <v>9085</v>
          </cell>
          <cell r="T807">
            <v>11882.30737</v>
          </cell>
          <cell r="V807">
            <v>9918.8278699999992</v>
          </cell>
        </row>
        <row r="808">
          <cell r="Q808">
            <v>13100</v>
          </cell>
          <cell r="R808">
            <v>12971.65</v>
          </cell>
          <cell r="S808">
            <v>6380.71</v>
          </cell>
          <cell r="T808">
            <v>6363.7045700000008</v>
          </cell>
          <cell r="V808">
            <v>5528.2824000000001</v>
          </cell>
        </row>
        <row r="809">
          <cell r="Q809">
            <v>4002</v>
          </cell>
          <cell r="R809">
            <v>4002</v>
          </cell>
          <cell r="S809">
            <v>1900</v>
          </cell>
          <cell r="T809">
            <v>1776.1217600000002</v>
          </cell>
          <cell r="V809">
            <v>1615.5863599999998</v>
          </cell>
        </row>
        <row r="810">
          <cell r="Q810">
            <v>900</v>
          </cell>
          <cell r="R810">
            <v>900</v>
          </cell>
          <cell r="S810">
            <v>439.55</v>
          </cell>
          <cell r="T810">
            <v>416.17642999999998</v>
          </cell>
          <cell r="V810">
            <v>413.00864000000001</v>
          </cell>
        </row>
        <row r="811">
          <cell r="Q811">
            <v>6910.2</v>
          </cell>
          <cell r="R811">
            <v>6910.2</v>
          </cell>
          <cell r="S811">
            <v>2911.6</v>
          </cell>
          <cell r="T811">
            <v>3397.8838100000003</v>
          </cell>
          <cell r="V811">
            <v>2883.0662599999996</v>
          </cell>
        </row>
        <row r="812">
          <cell r="Q812">
            <v>996</v>
          </cell>
          <cell r="R812">
            <v>996</v>
          </cell>
          <cell r="S812">
            <v>379.82</v>
          </cell>
          <cell r="T812">
            <v>610.63426000000004</v>
          </cell>
          <cell r="V812">
            <v>380.28892000000002</v>
          </cell>
        </row>
        <row r="813">
          <cell r="Q813">
            <v>13150</v>
          </cell>
          <cell r="R813">
            <v>13150</v>
          </cell>
          <cell r="S813">
            <v>6182</v>
          </cell>
          <cell r="T813">
            <v>6572.015629999999</v>
          </cell>
          <cell r="V813">
            <v>6728.9863699999996</v>
          </cell>
        </row>
        <row r="814">
          <cell r="Q814">
            <v>1180</v>
          </cell>
          <cell r="R814">
            <v>1180</v>
          </cell>
          <cell r="S814">
            <v>566.20000000000005</v>
          </cell>
          <cell r="T814">
            <v>595.88063</v>
          </cell>
          <cell r="V814">
            <v>455.49213999999995</v>
          </cell>
        </row>
        <row r="815">
          <cell r="Q815">
            <v>6653.6309999999994</v>
          </cell>
          <cell r="R815">
            <v>6965.6309999999994</v>
          </cell>
          <cell r="S815">
            <v>2854.6000000000004</v>
          </cell>
          <cell r="T815">
            <v>3252.0891099999999</v>
          </cell>
          <cell r="V815">
            <v>2440.3579100000002</v>
          </cell>
        </row>
        <row r="816">
          <cell r="Q816">
            <v>10250</v>
          </cell>
          <cell r="R816">
            <v>10500</v>
          </cell>
          <cell r="S816">
            <v>4117.3500000000004</v>
          </cell>
          <cell r="T816">
            <v>4738.1242700000003</v>
          </cell>
          <cell r="V816">
            <v>4351.3804999999993</v>
          </cell>
        </row>
        <row r="817">
          <cell r="Q817">
            <v>21430</v>
          </cell>
          <cell r="R817">
            <v>23360</v>
          </cell>
          <cell r="S817">
            <v>11453</v>
          </cell>
          <cell r="T817">
            <v>12013.18929</v>
          </cell>
          <cell r="V817">
            <v>9183.15949</v>
          </cell>
        </row>
        <row r="818">
          <cell r="Q818">
            <v>1855</v>
          </cell>
          <cell r="R818">
            <v>1924</v>
          </cell>
          <cell r="S818">
            <v>972.3</v>
          </cell>
          <cell r="T818">
            <v>952.94128999999998</v>
          </cell>
          <cell r="V818">
            <v>798.83438000000001</v>
          </cell>
        </row>
        <row r="819">
          <cell r="Q819">
            <v>32887</v>
          </cell>
          <cell r="R819">
            <v>32887</v>
          </cell>
          <cell r="S819">
            <v>16799</v>
          </cell>
          <cell r="T819">
            <v>17346.240020000001</v>
          </cell>
          <cell r="V819">
            <v>15803.878210000001</v>
          </cell>
        </row>
        <row r="820">
          <cell r="Q820">
            <v>2120</v>
          </cell>
          <cell r="R820">
            <v>2120</v>
          </cell>
          <cell r="S820">
            <v>1162</v>
          </cell>
          <cell r="T820">
            <v>1359.65202</v>
          </cell>
          <cell r="V820">
            <v>1208.52523</v>
          </cell>
        </row>
        <row r="821">
          <cell r="Q821">
            <v>32</v>
          </cell>
          <cell r="R821">
            <v>32</v>
          </cell>
          <cell r="S821">
            <v>16</v>
          </cell>
          <cell r="T821">
            <v>26.258250000000004</v>
          </cell>
          <cell r="V821">
            <v>14.754159999999999</v>
          </cell>
        </row>
        <row r="822">
          <cell r="Q822">
            <v>370</v>
          </cell>
          <cell r="R822">
            <v>432.745</v>
          </cell>
          <cell r="S822">
            <v>276.745</v>
          </cell>
          <cell r="T822">
            <v>354.11273999999997</v>
          </cell>
          <cell r="V822">
            <v>86.162949999999995</v>
          </cell>
        </row>
        <row r="823">
          <cell r="Q823">
            <v>4571.54</v>
          </cell>
          <cell r="R823">
            <v>4621.54</v>
          </cell>
          <cell r="S823">
            <v>2051.54</v>
          </cell>
          <cell r="T823">
            <v>2208.5116600000001</v>
          </cell>
          <cell r="V823">
            <v>1633.29666</v>
          </cell>
        </row>
        <row r="824">
          <cell r="Q824">
            <v>18605</v>
          </cell>
          <cell r="R824">
            <v>18605</v>
          </cell>
          <cell r="S824">
            <v>10151</v>
          </cell>
          <cell r="T824">
            <v>10522.64625</v>
          </cell>
          <cell r="V824">
            <v>7482.0319499999996</v>
          </cell>
        </row>
        <row r="825">
          <cell r="Q825">
            <v>13741.600000000002</v>
          </cell>
          <cell r="R825">
            <v>13741.600000000002</v>
          </cell>
          <cell r="S825">
            <v>6309.8499999999995</v>
          </cell>
          <cell r="T825">
            <v>6256.0262499999999</v>
          </cell>
          <cell r="V825">
            <v>5459.8208500000001</v>
          </cell>
        </row>
        <row r="826">
          <cell r="Q826">
            <v>45950</v>
          </cell>
          <cell r="R826">
            <v>46862.48</v>
          </cell>
          <cell r="S826">
            <v>22637.48</v>
          </cell>
          <cell r="T826">
            <v>25928.921039999997</v>
          </cell>
          <cell r="V826">
            <v>21955.0062</v>
          </cell>
        </row>
        <row r="827">
          <cell r="Q827">
            <v>402</v>
          </cell>
          <cell r="R827">
            <v>426</v>
          </cell>
          <cell r="S827">
            <v>215.6</v>
          </cell>
          <cell r="T827">
            <v>228.47941999999998</v>
          </cell>
          <cell r="V827">
            <v>132.97712000000001</v>
          </cell>
        </row>
        <row r="828">
          <cell r="Q828">
            <v>645</v>
          </cell>
          <cell r="R828">
            <v>645</v>
          </cell>
          <cell r="S828">
            <v>298</v>
          </cell>
          <cell r="T828">
            <v>359.22793999999999</v>
          </cell>
          <cell r="V828">
            <v>303.64630999999997</v>
          </cell>
        </row>
        <row r="829">
          <cell r="Q829">
            <v>250</v>
          </cell>
          <cell r="R829">
            <v>250</v>
          </cell>
          <cell r="S829">
            <v>90</v>
          </cell>
          <cell r="T829">
            <v>193.56313</v>
          </cell>
          <cell r="V829">
            <v>90.93798000000001</v>
          </cell>
        </row>
        <row r="830">
          <cell r="Q830">
            <v>8969.7999999999993</v>
          </cell>
          <cell r="R830">
            <v>8969.7999999999993</v>
          </cell>
          <cell r="S830">
            <v>4380</v>
          </cell>
          <cell r="T830">
            <v>6167.3012099999996</v>
          </cell>
          <cell r="V830">
            <v>5453.3608599999998</v>
          </cell>
        </row>
        <row r="831">
          <cell r="Q831">
            <v>4182.1000000000004</v>
          </cell>
          <cell r="R831">
            <v>4182.1000000000004</v>
          </cell>
          <cell r="S831">
            <v>1799.2</v>
          </cell>
          <cell r="T831">
            <v>2040.05906</v>
          </cell>
          <cell r="V831">
            <v>1606.4372100000001</v>
          </cell>
        </row>
        <row r="832">
          <cell r="Q832">
            <v>5681</v>
          </cell>
          <cell r="R832">
            <v>5681</v>
          </cell>
          <cell r="S832">
            <v>2326</v>
          </cell>
          <cell r="T832">
            <v>3093.8242300000002</v>
          </cell>
          <cell r="V832">
            <v>2591.5333300000002</v>
          </cell>
        </row>
        <row r="833">
          <cell r="Q833">
            <v>3380</v>
          </cell>
          <cell r="R833">
            <v>3631</v>
          </cell>
          <cell r="S833">
            <v>1788.2</v>
          </cell>
          <cell r="T833">
            <v>1961.8248900000001</v>
          </cell>
          <cell r="V833">
            <v>1595.1362599999998</v>
          </cell>
        </row>
        <row r="834">
          <cell r="Q834">
            <v>276.5</v>
          </cell>
          <cell r="R834">
            <v>276.5</v>
          </cell>
          <cell r="S834">
            <v>115.7</v>
          </cell>
          <cell r="T834">
            <v>83.254519999999999</v>
          </cell>
          <cell r="V834">
            <v>152.39726999999999</v>
          </cell>
        </row>
        <row r="835">
          <cell r="Q835">
            <v>27800</v>
          </cell>
          <cell r="R835">
            <v>29000</v>
          </cell>
          <cell r="S835">
            <v>13910</v>
          </cell>
          <cell r="T835">
            <v>13890.67107</v>
          </cell>
          <cell r="V835">
            <v>11534.29254</v>
          </cell>
        </row>
        <row r="836">
          <cell r="Q836">
            <v>10700</v>
          </cell>
          <cell r="R836">
            <v>13800</v>
          </cell>
          <cell r="S836">
            <v>8204.1</v>
          </cell>
          <cell r="T836">
            <v>11835.89445</v>
          </cell>
          <cell r="V836">
            <v>6364.0686800000003</v>
          </cell>
        </row>
        <row r="837">
          <cell r="Q837">
            <v>13540</v>
          </cell>
          <cell r="R837">
            <v>13540</v>
          </cell>
          <cell r="S837">
            <v>6855.5</v>
          </cell>
          <cell r="T837">
            <v>6889.5591000000004</v>
          </cell>
          <cell r="V837">
            <v>4597.3119099999994</v>
          </cell>
        </row>
        <row r="838">
          <cell r="Q838">
            <v>2580</v>
          </cell>
          <cell r="R838">
            <v>2580</v>
          </cell>
          <cell r="S838">
            <v>1136.5</v>
          </cell>
          <cell r="T838">
            <v>1304.46189</v>
          </cell>
          <cell r="V838">
            <v>1198.1399999999999</v>
          </cell>
        </row>
        <row r="839">
          <cell r="Q839">
            <v>129</v>
          </cell>
          <cell r="R839">
            <v>138</v>
          </cell>
          <cell r="S839">
            <v>60</v>
          </cell>
          <cell r="T839">
            <v>122.48837999999998</v>
          </cell>
          <cell r="V839">
            <v>48.785049999999998</v>
          </cell>
        </row>
        <row r="840">
          <cell r="Q840">
            <v>320</v>
          </cell>
          <cell r="R840">
            <v>336.1</v>
          </cell>
          <cell r="S840">
            <v>176.1</v>
          </cell>
          <cell r="T840">
            <v>210.05313999999998</v>
          </cell>
          <cell r="V840">
            <v>161.01173</v>
          </cell>
        </row>
        <row r="841">
          <cell r="Q841">
            <v>695</v>
          </cell>
          <cell r="R841">
            <v>695</v>
          </cell>
          <cell r="S841">
            <v>335</v>
          </cell>
          <cell r="T841">
            <v>341.86615</v>
          </cell>
          <cell r="V841">
            <v>265.34869000000003</v>
          </cell>
        </row>
        <row r="842">
          <cell r="Q842">
            <v>910.6</v>
          </cell>
          <cell r="R842">
            <v>910.6</v>
          </cell>
          <cell r="S842">
            <v>431.40700000000004</v>
          </cell>
          <cell r="T842">
            <v>472.22954000000004</v>
          </cell>
          <cell r="V842">
            <v>395.16877999999997</v>
          </cell>
        </row>
        <row r="843">
          <cell r="Q843">
            <v>11744.4</v>
          </cell>
          <cell r="R843">
            <v>11744.4</v>
          </cell>
          <cell r="S843">
            <v>5236</v>
          </cell>
          <cell r="T843">
            <v>5666.5434599999999</v>
          </cell>
          <cell r="V843">
            <v>5031.3130600000004</v>
          </cell>
        </row>
        <row r="844">
          <cell r="Q844">
            <v>4997</v>
          </cell>
          <cell r="R844">
            <v>4997</v>
          </cell>
          <cell r="S844">
            <v>2465</v>
          </cell>
          <cell r="T844">
            <v>2578.7854299999999</v>
          </cell>
          <cell r="V844">
            <v>2116.6302000000001</v>
          </cell>
        </row>
        <row r="845">
          <cell r="Q845">
            <v>1867</v>
          </cell>
          <cell r="R845">
            <v>1867</v>
          </cell>
          <cell r="S845">
            <v>856.35</v>
          </cell>
          <cell r="T845">
            <v>998.86280999999997</v>
          </cell>
          <cell r="V845">
            <v>845.64924000000008</v>
          </cell>
        </row>
        <row r="846">
          <cell r="Q846">
            <v>2770</v>
          </cell>
          <cell r="R846">
            <v>2770</v>
          </cell>
          <cell r="S846">
            <v>1133</v>
          </cell>
          <cell r="T846">
            <v>1494.24874</v>
          </cell>
          <cell r="V846">
            <v>981.36610000000007</v>
          </cell>
        </row>
        <row r="847">
          <cell r="Q847">
            <v>905</v>
          </cell>
          <cell r="R847">
            <v>905</v>
          </cell>
          <cell r="S847">
            <v>400</v>
          </cell>
          <cell r="T847">
            <v>640.87357999999995</v>
          </cell>
          <cell r="V847">
            <v>384.19378</v>
          </cell>
        </row>
        <row r="848">
          <cell r="Q848">
            <v>1140</v>
          </cell>
          <cell r="R848">
            <v>1140</v>
          </cell>
          <cell r="S848">
            <v>523</v>
          </cell>
          <cell r="T848">
            <v>482.42920000000004</v>
          </cell>
          <cell r="V848">
            <v>490.51387</v>
          </cell>
        </row>
        <row r="849">
          <cell r="Q849">
            <v>2200</v>
          </cell>
          <cell r="R849">
            <v>2310</v>
          </cell>
          <cell r="S849">
            <v>1000</v>
          </cell>
          <cell r="T849">
            <v>1039.2005300000001</v>
          </cell>
          <cell r="V849">
            <v>1137.5725500000001</v>
          </cell>
        </row>
        <row r="850">
          <cell r="Q850">
            <v>13070</v>
          </cell>
          <cell r="R850">
            <v>14288.5</v>
          </cell>
          <cell r="S850">
            <v>6916.5</v>
          </cell>
          <cell r="T850">
            <v>7841.6069200000002</v>
          </cell>
          <cell r="V850">
            <v>5992.24791</v>
          </cell>
        </row>
        <row r="851">
          <cell r="Q851">
            <v>2560</v>
          </cell>
          <cell r="R851">
            <v>2560</v>
          </cell>
          <cell r="S851">
            <v>1185</v>
          </cell>
          <cell r="T851">
            <v>1223.7047899999998</v>
          </cell>
          <cell r="V851">
            <v>1261.6784299999999</v>
          </cell>
        </row>
        <row r="852">
          <cell r="Q852">
            <v>440</v>
          </cell>
          <cell r="R852">
            <v>440</v>
          </cell>
          <cell r="S852">
            <v>219</v>
          </cell>
          <cell r="T852">
            <v>287.04905000000002</v>
          </cell>
          <cell r="V852">
            <v>212.93392999999998</v>
          </cell>
        </row>
        <row r="853">
          <cell r="Q853">
            <v>2650</v>
          </cell>
          <cell r="R853">
            <v>2811.6000000000004</v>
          </cell>
          <cell r="S853">
            <v>1285.0999999999999</v>
          </cell>
          <cell r="T853">
            <v>1598.6384800000001</v>
          </cell>
          <cell r="V853">
            <v>1217.5296799999999</v>
          </cell>
        </row>
        <row r="854">
          <cell r="Q854">
            <v>5965</v>
          </cell>
          <cell r="R854">
            <v>6585</v>
          </cell>
          <cell r="S854">
            <v>3176</v>
          </cell>
          <cell r="T854">
            <v>3438.2802299999998</v>
          </cell>
          <cell r="V854">
            <v>2870.8739699999996</v>
          </cell>
        </row>
        <row r="855">
          <cell r="Q855">
            <v>2025</v>
          </cell>
          <cell r="R855">
            <v>2187</v>
          </cell>
          <cell r="S855">
            <v>1040</v>
          </cell>
          <cell r="T855">
            <v>1153.65524</v>
          </cell>
          <cell r="V855">
            <v>834.12971999999991</v>
          </cell>
        </row>
        <row r="856">
          <cell r="Q856">
            <v>467800</v>
          </cell>
          <cell r="R856">
            <v>485300</v>
          </cell>
          <cell r="S856">
            <v>227900</v>
          </cell>
          <cell r="T856">
            <v>228021.83779999998</v>
          </cell>
          <cell r="V856">
            <v>175374.26686</v>
          </cell>
        </row>
        <row r="858">
          <cell r="B858">
            <v>44994.11</v>
          </cell>
          <cell r="C858">
            <v>44944.270000000004</v>
          </cell>
          <cell r="D858">
            <v>24746.329999999998</v>
          </cell>
          <cell r="E858">
            <v>22599.877229999998</v>
          </cell>
          <cell r="G858">
            <v>28294.991509999993</v>
          </cell>
        </row>
        <row r="924">
          <cell r="B924">
            <v>365627.72600000002</v>
          </cell>
          <cell r="C924">
            <v>385668.41600000003</v>
          </cell>
          <cell r="D924">
            <v>181588.92</v>
          </cell>
          <cell r="E924">
            <v>198038.11389000001</v>
          </cell>
          <cell r="G924">
            <v>143661.37272999997</v>
          </cell>
        </row>
        <row r="990">
          <cell r="B990">
            <v>165320.45499999999</v>
          </cell>
          <cell r="C990">
            <v>165525.68400000001</v>
          </cell>
          <cell r="D990">
            <v>76545.608999999997</v>
          </cell>
          <cell r="E990">
            <v>82607.181360000017</v>
          </cell>
          <cell r="G990">
            <v>69016.037589999993</v>
          </cell>
        </row>
        <row r="1056">
          <cell r="B1056">
            <v>0.1</v>
          </cell>
          <cell r="C1056">
            <v>9.6</v>
          </cell>
          <cell r="D1056">
            <v>9.5500000000000007</v>
          </cell>
          <cell r="E1056">
            <v>11.03525</v>
          </cell>
          <cell r="G1056">
            <v>8.6700000000000006E-3</v>
          </cell>
        </row>
      </sheetData>
      <sheetData sheetId="1">
        <row r="65">
          <cell r="B65">
            <v>63400.225000000006</v>
          </cell>
          <cell r="C65">
            <v>65752.899000000005</v>
          </cell>
          <cell r="D65">
            <v>17450.503000000001</v>
          </cell>
          <cell r="E65">
            <v>26725.493140000006</v>
          </cell>
          <cell r="G65">
            <v>11207.676880000001</v>
          </cell>
        </row>
      </sheetData>
      <sheetData sheetId="2">
        <row r="65">
          <cell r="B65">
            <v>0</v>
          </cell>
          <cell r="C65">
            <v>0</v>
          </cell>
          <cell r="D65">
            <v>0</v>
          </cell>
          <cell r="E65">
            <v>0</v>
          </cell>
          <cell r="G65">
            <v>0</v>
          </cell>
        </row>
        <row r="78">
          <cell r="Q78">
            <v>7245</v>
          </cell>
          <cell r="R78">
            <v>7245</v>
          </cell>
          <cell r="S78">
            <v>3052.5</v>
          </cell>
          <cell r="T78">
            <v>3616.19832</v>
          </cell>
          <cell r="V78">
            <v>2909.6121800000001</v>
          </cell>
        </row>
        <row r="79">
          <cell r="Q79">
            <v>27246.6</v>
          </cell>
          <cell r="R79">
            <v>28346.6</v>
          </cell>
          <cell r="S79">
            <v>14630</v>
          </cell>
          <cell r="T79">
            <v>14778.746990000003</v>
          </cell>
          <cell r="V79">
            <v>12083.77648</v>
          </cell>
        </row>
        <row r="80">
          <cell r="Q80">
            <v>8635</v>
          </cell>
          <cell r="R80">
            <v>9335</v>
          </cell>
          <cell r="S80">
            <v>4810</v>
          </cell>
          <cell r="T80">
            <v>5739.0664399999996</v>
          </cell>
          <cell r="V80">
            <v>6325.8317900000002</v>
          </cell>
        </row>
        <row r="81">
          <cell r="Q81">
            <v>37035.800000000003</v>
          </cell>
          <cell r="R81">
            <v>39218.370000000003</v>
          </cell>
          <cell r="S81">
            <v>22201.15581</v>
          </cell>
          <cell r="T81">
            <v>21845.910970000001</v>
          </cell>
          <cell r="V81">
            <v>17792.294739999998</v>
          </cell>
        </row>
        <row r="82">
          <cell r="Q82">
            <v>20491.439999999999</v>
          </cell>
          <cell r="R82">
            <v>20531.409999999996</v>
          </cell>
          <cell r="S82">
            <v>8893.59</v>
          </cell>
          <cell r="T82">
            <v>9681.1286700000001</v>
          </cell>
          <cell r="V82">
            <v>10114.886839999999</v>
          </cell>
        </row>
        <row r="83">
          <cell r="Q83">
            <v>16552.75</v>
          </cell>
          <cell r="R83">
            <v>16552.75</v>
          </cell>
          <cell r="S83">
            <v>7434.7999999999993</v>
          </cell>
          <cell r="T83">
            <v>7926.4239699999998</v>
          </cell>
          <cell r="V83">
            <v>6791.0585000000001</v>
          </cell>
        </row>
        <row r="84">
          <cell r="Q84">
            <v>17147.3</v>
          </cell>
          <cell r="R84">
            <v>17429.099999999999</v>
          </cell>
          <cell r="S84">
            <v>7640.8</v>
          </cell>
          <cell r="T84">
            <v>9341.5625700000001</v>
          </cell>
          <cell r="V84">
            <v>7238.5980299999992</v>
          </cell>
        </row>
        <row r="85">
          <cell r="Q85">
            <v>8235.9</v>
          </cell>
          <cell r="R85">
            <v>8235.9</v>
          </cell>
          <cell r="S85">
            <v>3583.3</v>
          </cell>
          <cell r="T85">
            <v>4418.9129899999998</v>
          </cell>
          <cell r="V85">
            <v>3437.0888400000003</v>
          </cell>
        </row>
        <row r="86">
          <cell r="Q86">
            <v>89486</v>
          </cell>
          <cell r="R86">
            <v>98644.6</v>
          </cell>
          <cell r="S86">
            <v>52683.4</v>
          </cell>
          <cell r="T86">
            <v>54636.870250000007</v>
          </cell>
          <cell r="V86">
            <v>39774.471040000004</v>
          </cell>
        </row>
        <row r="87">
          <cell r="Q87">
            <v>8002</v>
          </cell>
          <cell r="R87">
            <v>8004</v>
          </cell>
          <cell r="S87">
            <v>3461.85</v>
          </cell>
          <cell r="T87">
            <v>3489.6894299999999</v>
          </cell>
          <cell r="V87">
            <v>3718.88202</v>
          </cell>
        </row>
        <row r="88">
          <cell r="Q88">
            <v>17467.385000000002</v>
          </cell>
          <cell r="R88">
            <v>17727.385000000002</v>
          </cell>
          <cell r="S88">
            <v>8222.4979999999996</v>
          </cell>
          <cell r="T88">
            <v>8422.9829499999996</v>
          </cell>
          <cell r="V88">
            <v>7991.6284899999991</v>
          </cell>
        </row>
        <row r="89">
          <cell r="Q89">
            <v>38406.224999999999</v>
          </cell>
          <cell r="R89">
            <v>39551.224999999999</v>
          </cell>
          <cell r="S89">
            <v>19036.788619999999</v>
          </cell>
          <cell r="T89">
            <v>21177.378209999995</v>
          </cell>
          <cell r="V89">
            <v>17791.287169999996</v>
          </cell>
        </row>
        <row r="90">
          <cell r="Q90">
            <v>58708.800000000003</v>
          </cell>
          <cell r="R90">
            <v>61064.5</v>
          </cell>
          <cell r="S90">
            <v>30366.100000000002</v>
          </cell>
          <cell r="T90">
            <v>29545.732809999998</v>
          </cell>
          <cell r="V90">
            <v>30870.364239999995</v>
          </cell>
        </row>
        <row r="91">
          <cell r="Q91">
            <v>5259</v>
          </cell>
          <cell r="R91">
            <v>5472</v>
          </cell>
          <cell r="S91">
            <v>2671</v>
          </cell>
          <cell r="T91">
            <v>2743.5499800000002</v>
          </cell>
          <cell r="V91">
            <v>2372.6493499999997</v>
          </cell>
        </row>
        <row r="92">
          <cell r="Q92">
            <v>4938</v>
          </cell>
          <cell r="R92">
            <v>4938</v>
          </cell>
          <cell r="S92">
            <v>2471.48</v>
          </cell>
          <cell r="T92">
            <v>2664.5892699999999</v>
          </cell>
          <cell r="V92">
            <v>2502.7795999999998</v>
          </cell>
        </row>
        <row r="93">
          <cell r="Q93">
            <v>11299</v>
          </cell>
          <cell r="R93">
            <v>11299</v>
          </cell>
          <cell r="S93">
            <v>5252.6</v>
          </cell>
          <cell r="T93">
            <v>5437.5892700000004</v>
          </cell>
          <cell r="V93">
            <v>4909.4175599999999</v>
          </cell>
        </row>
        <row r="94">
          <cell r="Q94">
            <v>3748</v>
          </cell>
          <cell r="R94">
            <v>4134.3</v>
          </cell>
          <cell r="S94">
            <v>2416.8999999999996</v>
          </cell>
          <cell r="T94">
            <v>1804.7277199999999</v>
          </cell>
          <cell r="V94">
            <v>1530.0795699999999</v>
          </cell>
        </row>
        <row r="95">
          <cell r="Q95">
            <v>6826</v>
          </cell>
          <cell r="R95">
            <v>7450.3159999999998</v>
          </cell>
          <cell r="S95">
            <v>4261.3159999999998</v>
          </cell>
          <cell r="T95">
            <v>4313.9532500000005</v>
          </cell>
          <cell r="V95">
            <v>2609.60545</v>
          </cell>
        </row>
        <row r="96">
          <cell r="Q96">
            <v>12091.98</v>
          </cell>
          <cell r="R96">
            <v>13305.626</v>
          </cell>
          <cell r="S96">
            <v>5894.4840000000004</v>
          </cell>
          <cell r="T96">
            <v>6135.7186500000007</v>
          </cell>
          <cell r="V96">
            <v>5256.8009400000001</v>
          </cell>
        </row>
        <row r="97">
          <cell r="Q97">
            <v>46886.7</v>
          </cell>
          <cell r="R97">
            <v>46886.7</v>
          </cell>
          <cell r="S97">
            <v>22528</v>
          </cell>
          <cell r="T97">
            <v>23327.70781</v>
          </cell>
          <cell r="V97">
            <v>20385.291150000001</v>
          </cell>
        </row>
        <row r="98">
          <cell r="Q98">
            <v>48197.7</v>
          </cell>
          <cell r="R98">
            <v>48197.7</v>
          </cell>
          <cell r="S98">
            <v>23810.089999999997</v>
          </cell>
          <cell r="T98">
            <v>25213.065459999998</v>
          </cell>
          <cell r="V98">
            <v>18677.373549999997</v>
          </cell>
        </row>
        <row r="99">
          <cell r="Q99">
            <v>28554.3</v>
          </cell>
          <cell r="R99">
            <v>28554.3</v>
          </cell>
          <cell r="S99">
            <v>11694.8</v>
          </cell>
          <cell r="T99">
            <v>14493.846539999999</v>
          </cell>
          <cell r="V99">
            <v>14275.580119999999</v>
          </cell>
        </row>
        <row r="100">
          <cell r="Q100">
            <v>12998.8</v>
          </cell>
          <cell r="R100">
            <v>13100.8</v>
          </cell>
          <cell r="S100">
            <v>4747.5</v>
          </cell>
          <cell r="T100">
            <v>5857.8011299999998</v>
          </cell>
          <cell r="V100">
            <v>5580.4876800000002</v>
          </cell>
        </row>
        <row r="101">
          <cell r="Q101">
            <v>14063</v>
          </cell>
          <cell r="R101">
            <v>14200</v>
          </cell>
          <cell r="S101">
            <v>5658.5</v>
          </cell>
          <cell r="T101">
            <v>6243.7591200000006</v>
          </cell>
          <cell r="V101">
            <v>5629.6163299999989</v>
          </cell>
        </row>
        <row r="102">
          <cell r="Q102">
            <v>5490</v>
          </cell>
          <cell r="R102">
            <v>5490</v>
          </cell>
          <cell r="S102">
            <v>2160</v>
          </cell>
          <cell r="T102">
            <v>2070.3660100000002</v>
          </cell>
          <cell r="V102">
            <v>2003.1082799999999</v>
          </cell>
        </row>
        <row r="103">
          <cell r="Q103">
            <v>43031</v>
          </cell>
          <cell r="R103">
            <v>43031</v>
          </cell>
          <cell r="S103">
            <v>23512.879999999997</v>
          </cell>
          <cell r="T103">
            <v>27958.241849999999</v>
          </cell>
          <cell r="V103">
            <v>23582.599730000002</v>
          </cell>
        </row>
        <row r="104">
          <cell r="Q104">
            <v>14840</v>
          </cell>
          <cell r="R104">
            <v>14846.25</v>
          </cell>
          <cell r="S104">
            <v>6360.35</v>
          </cell>
          <cell r="T104">
            <v>6960.4318300000004</v>
          </cell>
          <cell r="V104">
            <v>5206.9980599999999</v>
          </cell>
        </row>
        <row r="105">
          <cell r="Q105">
            <v>16373</v>
          </cell>
          <cell r="R105">
            <v>16373</v>
          </cell>
          <cell r="S105">
            <v>7155</v>
          </cell>
          <cell r="T105">
            <v>9599.3645500000002</v>
          </cell>
          <cell r="V105">
            <v>8304.6962899999999</v>
          </cell>
        </row>
        <row r="106">
          <cell r="Q106">
            <v>11370</v>
          </cell>
          <cell r="R106">
            <v>12126.04</v>
          </cell>
          <cell r="S106">
            <v>6555.64</v>
          </cell>
          <cell r="T106">
            <v>6408.8283100000008</v>
          </cell>
          <cell r="V106">
            <v>6069.5576799999999</v>
          </cell>
        </row>
        <row r="107">
          <cell r="Q107">
            <v>9242</v>
          </cell>
          <cell r="R107">
            <v>9242</v>
          </cell>
          <cell r="S107">
            <v>4005.7</v>
          </cell>
          <cell r="T107">
            <v>4750.8389299999999</v>
          </cell>
          <cell r="V107">
            <v>3882.3698299999996</v>
          </cell>
        </row>
        <row r="108">
          <cell r="Q108">
            <v>49400</v>
          </cell>
          <cell r="R108">
            <v>49900</v>
          </cell>
          <cell r="S108">
            <v>25770</v>
          </cell>
          <cell r="T108">
            <v>25580.189429999999</v>
          </cell>
          <cell r="V108">
            <v>22918.420570000002</v>
          </cell>
        </row>
        <row r="109">
          <cell r="Q109">
            <v>22290</v>
          </cell>
          <cell r="R109">
            <v>23918</v>
          </cell>
          <cell r="S109">
            <v>12226.1</v>
          </cell>
          <cell r="T109">
            <v>16341.651460000001</v>
          </cell>
          <cell r="V109">
            <v>13750.758349999998</v>
          </cell>
        </row>
        <row r="110">
          <cell r="Q110">
            <v>34937</v>
          </cell>
          <cell r="R110">
            <v>35067.4</v>
          </cell>
          <cell r="S110">
            <v>17093.03</v>
          </cell>
          <cell r="T110">
            <v>17356.75476</v>
          </cell>
          <cell r="V110">
            <v>13885.630189999998</v>
          </cell>
        </row>
        <row r="111">
          <cell r="Q111">
            <v>19970.8</v>
          </cell>
          <cell r="R111">
            <v>19989.55</v>
          </cell>
          <cell r="S111">
            <v>9386.75</v>
          </cell>
          <cell r="T111">
            <v>11698.636549999999</v>
          </cell>
          <cell r="V111">
            <v>9490.5624199999984</v>
          </cell>
        </row>
        <row r="112">
          <cell r="Q112">
            <v>3453.5</v>
          </cell>
          <cell r="R112">
            <v>3649.8</v>
          </cell>
          <cell r="S112">
            <v>1532.8</v>
          </cell>
          <cell r="T112">
            <v>2122.4690399999999</v>
          </cell>
          <cell r="V112">
            <v>1929.8397500000001</v>
          </cell>
        </row>
        <row r="113">
          <cell r="Q113">
            <v>4704.5</v>
          </cell>
          <cell r="R113">
            <v>4911.3999999999996</v>
          </cell>
          <cell r="S113">
            <v>2370.3999999999996</v>
          </cell>
          <cell r="T113">
            <v>2708.2994600000002</v>
          </cell>
          <cell r="V113">
            <v>2609.2581399999999</v>
          </cell>
        </row>
        <row r="114">
          <cell r="Q114">
            <v>14639.3</v>
          </cell>
          <cell r="R114">
            <v>14639.3</v>
          </cell>
          <cell r="S114">
            <v>5789.6</v>
          </cell>
          <cell r="T114">
            <v>4846.6792800000003</v>
          </cell>
          <cell r="V114">
            <v>7312.3402699999997</v>
          </cell>
        </row>
        <row r="115">
          <cell r="Q115">
            <v>8907</v>
          </cell>
          <cell r="R115">
            <v>9027</v>
          </cell>
          <cell r="S115">
            <v>4318.5929999999998</v>
          </cell>
          <cell r="T115">
            <v>4788.6891999999998</v>
          </cell>
          <cell r="V115">
            <v>3878.9618399999999</v>
          </cell>
        </row>
        <row r="116">
          <cell r="Q116">
            <v>32433.5</v>
          </cell>
          <cell r="R116">
            <v>34544.5</v>
          </cell>
          <cell r="S116">
            <v>17836.5</v>
          </cell>
          <cell r="T116">
            <v>18407.060959999999</v>
          </cell>
          <cell r="V116">
            <v>17524.304700000001</v>
          </cell>
        </row>
        <row r="117">
          <cell r="Q117">
            <v>11723</v>
          </cell>
          <cell r="R117">
            <v>12091.5</v>
          </cell>
          <cell r="S117">
            <v>5659.3</v>
          </cell>
          <cell r="T117">
            <v>5968.0151599999999</v>
          </cell>
          <cell r="V117">
            <v>4946.0588099999995</v>
          </cell>
        </row>
        <row r="118">
          <cell r="Q118">
            <v>9734</v>
          </cell>
          <cell r="R118">
            <v>10395.700000000001</v>
          </cell>
          <cell r="S118">
            <v>4911.3249999999998</v>
          </cell>
          <cell r="T118">
            <v>5799.8755099999998</v>
          </cell>
          <cell r="V118">
            <v>4291.6216399999994</v>
          </cell>
        </row>
        <row r="119">
          <cell r="Q119">
            <v>13547.5</v>
          </cell>
          <cell r="R119">
            <v>13547.5</v>
          </cell>
          <cell r="S119">
            <v>6257.5</v>
          </cell>
          <cell r="T119">
            <v>7062.7915200000007</v>
          </cell>
          <cell r="V119">
            <v>7901.8265200000005</v>
          </cell>
        </row>
        <row r="120">
          <cell r="Q120">
            <v>10290</v>
          </cell>
          <cell r="R120">
            <v>10290</v>
          </cell>
          <cell r="S120">
            <v>4254</v>
          </cell>
          <cell r="T120">
            <v>4230.5680400000001</v>
          </cell>
          <cell r="V120">
            <v>6710.3417699999991</v>
          </cell>
        </row>
        <row r="121">
          <cell r="Q121">
            <v>14000</v>
          </cell>
          <cell r="R121">
            <v>15932.88256</v>
          </cell>
          <cell r="S121">
            <v>5723.88256</v>
          </cell>
          <cell r="T121">
            <v>6580.0348000000013</v>
          </cell>
          <cell r="V121">
            <v>6020.8997099999997</v>
          </cell>
        </row>
        <row r="122">
          <cell r="Q122">
            <v>17210</v>
          </cell>
          <cell r="R122">
            <v>18150</v>
          </cell>
          <cell r="S122">
            <v>8953</v>
          </cell>
          <cell r="T122">
            <v>8645.8391100000008</v>
          </cell>
          <cell r="V122">
            <v>8612.5084500000012</v>
          </cell>
        </row>
        <row r="123">
          <cell r="Q123">
            <v>60394.2</v>
          </cell>
          <cell r="R123">
            <v>65564.700000000012</v>
          </cell>
          <cell r="S123">
            <v>32525.049999999996</v>
          </cell>
          <cell r="T123">
            <v>34417.128620000003</v>
          </cell>
          <cell r="V123">
            <v>33588.925029999999</v>
          </cell>
        </row>
        <row r="124">
          <cell r="Q124">
            <v>12455</v>
          </cell>
          <cell r="R124">
            <v>12455</v>
          </cell>
          <cell r="S124">
            <v>6060.8</v>
          </cell>
          <cell r="T124">
            <v>7532.7071800000003</v>
          </cell>
          <cell r="V124">
            <v>7352.1692500000008</v>
          </cell>
        </row>
        <row r="125">
          <cell r="Q125">
            <v>5101.3</v>
          </cell>
          <cell r="R125">
            <v>5351.3</v>
          </cell>
          <cell r="S125">
            <v>2395.6</v>
          </cell>
          <cell r="T125">
            <v>2509.3777599999999</v>
          </cell>
          <cell r="V125">
            <v>2317.8509300000001</v>
          </cell>
        </row>
        <row r="126">
          <cell r="Q126">
            <v>10321</v>
          </cell>
          <cell r="R126">
            <v>10692.68</v>
          </cell>
          <cell r="S126">
            <v>4906.7800000000007</v>
          </cell>
          <cell r="T126">
            <v>5147.2587000000003</v>
          </cell>
          <cell r="V126">
            <v>4882.2450600000002</v>
          </cell>
        </row>
        <row r="127">
          <cell r="Q127">
            <v>6695</v>
          </cell>
          <cell r="R127">
            <v>6927.25</v>
          </cell>
          <cell r="S127">
            <v>3180.95</v>
          </cell>
          <cell r="T127">
            <v>3372.0610000000001</v>
          </cell>
          <cell r="V127">
            <v>3239.8496999999998</v>
          </cell>
        </row>
        <row r="128">
          <cell r="Q128">
            <v>16908</v>
          </cell>
          <cell r="R128">
            <v>17775</v>
          </cell>
          <cell r="S128">
            <v>8839</v>
          </cell>
          <cell r="T128">
            <v>8751.7387899999994</v>
          </cell>
          <cell r="V128">
            <v>8229.0113999999994</v>
          </cell>
        </row>
        <row r="129">
          <cell r="Q129">
            <v>1261315</v>
          </cell>
          <cell r="R129">
            <v>1285415</v>
          </cell>
          <cell r="S129">
            <v>630505</v>
          </cell>
          <cell r="T129">
            <v>646839.91443</v>
          </cell>
          <cell r="V129">
            <v>551257.80047999998</v>
          </cell>
        </row>
        <row r="197">
          <cell r="B197">
            <v>309456.49199999997</v>
          </cell>
          <cell r="C197">
            <v>322743.24456000002</v>
          </cell>
          <cell r="D197">
            <v>148199.54556</v>
          </cell>
          <cell r="E197">
            <v>149696.62153</v>
          </cell>
          <cell r="G197">
            <v>130864.80214000001</v>
          </cell>
        </row>
        <row r="263">
          <cell r="B263">
            <v>737529.44799999997</v>
          </cell>
          <cell r="C263">
            <v>766748.99399999995</v>
          </cell>
          <cell r="D263">
            <v>366713.67599999998</v>
          </cell>
          <cell r="E263">
            <v>399180.06344</v>
          </cell>
          <cell r="G263">
            <v>329385.91684000008</v>
          </cell>
        </row>
        <row r="329">
          <cell r="B329">
            <v>2664.9</v>
          </cell>
          <cell r="C329">
            <v>2944.58</v>
          </cell>
          <cell r="D329">
            <v>1306.53</v>
          </cell>
          <cell r="E329">
            <v>2494.1887499999998</v>
          </cell>
          <cell r="G329">
            <v>1660.46623</v>
          </cell>
        </row>
        <row r="395">
          <cell r="B395">
            <v>4749.3</v>
          </cell>
          <cell r="C395">
            <v>4749.3</v>
          </cell>
          <cell r="D395">
            <v>2299</v>
          </cell>
          <cell r="E395">
            <v>2218.7572200000004</v>
          </cell>
          <cell r="G395">
            <v>2126.0095200000001</v>
          </cell>
        </row>
        <row r="461">
          <cell r="B461">
            <v>4668.4799999999996</v>
          </cell>
          <cell r="C461">
            <v>4759.76</v>
          </cell>
          <cell r="D461">
            <v>2093.6099999999997</v>
          </cell>
          <cell r="E461">
            <v>2401.4639200000001</v>
          </cell>
          <cell r="G461">
            <v>2099.5399699999998</v>
          </cell>
        </row>
        <row r="527">
          <cell r="B527">
            <v>0</v>
          </cell>
          <cell r="C527">
            <v>0</v>
          </cell>
          <cell r="D527">
            <v>0</v>
          </cell>
          <cell r="E527">
            <v>0</v>
          </cell>
          <cell r="G527">
            <v>0</v>
          </cell>
        </row>
        <row r="593">
          <cell r="B593">
            <v>1231229.6600000001</v>
          </cell>
          <cell r="C593">
            <v>1248822.456</v>
          </cell>
          <cell r="D593">
            <v>627056.62143000006</v>
          </cell>
          <cell r="E593">
            <v>645321.6301500001</v>
          </cell>
          <cell r="G593">
            <v>576133.24181000004</v>
          </cell>
        </row>
      </sheetData>
      <sheetData sheetId="3" refreshError="1"/>
      <sheetData sheetId="4">
        <row r="65">
          <cell r="B65">
            <v>0</v>
          </cell>
          <cell r="C65">
            <v>0</v>
          </cell>
          <cell r="D65">
            <v>0</v>
          </cell>
          <cell r="E65">
            <v>0</v>
          </cell>
          <cell r="G65">
            <v>0</v>
          </cell>
        </row>
        <row r="90">
          <cell r="G90">
            <v>-1.42</v>
          </cell>
        </row>
        <row r="92">
          <cell r="E92">
            <v>2.1</v>
          </cell>
          <cell r="G92">
            <v>2.1</v>
          </cell>
        </row>
        <row r="131">
          <cell r="B131">
            <v>0</v>
          </cell>
          <cell r="C131">
            <v>0</v>
          </cell>
          <cell r="D131">
            <v>0</v>
          </cell>
          <cell r="E131">
            <v>2.1</v>
          </cell>
          <cell r="G131">
            <v>0.68000000000000016</v>
          </cell>
        </row>
      </sheetData>
      <sheetData sheetId="5">
        <row r="7">
          <cell r="Q7">
            <v>17.600000000000001</v>
          </cell>
          <cell r="R7">
            <v>17.600000000000001</v>
          </cell>
          <cell r="S7">
            <v>8.8000000000000007</v>
          </cell>
          <cell r="T7">
            <v>4045.8271800000002</v>
          </cell>
          <cell r="V7">
            <v>2905.7913700000004</v>
          </cell>
        </row>
        <row r="8">
          <cell r="Q8">
            <v>30</v>
          </cell>
          <cell r="R8">
            <v>30</v>
          </cell>
          <cell r="S8">
            <v>20.077000000000002</v>
          </cell>
          <cell r="T8">
            <v>17.405000000000001</v>
          </cell>
          <cell r="V8">
            <v>15.593999999999999</v>
          </cell>
        </row>
        <row r="9">
          <cell r="Q9">
            <v>0</v>
          </cell>
          <cell r="R9">
            <v>0</v>
          </cell>
          <cell r="S9">
            <v>0</v>
          </cell>
          <cell r="T9">
            <v>0</v>
          </cell>
          <cell r="V9">
            <v>0</v>
          </cell>
        </row>
        <row r="10">
          <cell r="Q10">
            <v>0</v>
          </cell>
          <cell r="R10">
            <v>0</v>
          </cell>
          <cell r="S10">
            <v>0</v>
          </cell>
          <cell r="T10">
            <v>0</v>
          </cell>
          <cell r="V10">
            <v>0</v>
          </cell>
        </row>
        <row r="12">
          <cell r="Q12">
            <v>0</v>
          </cell>
          <cell r="R12">
            <v>0</v>
          </cell>
          <cell r="S12">
            <v>0</v>
          </cell>
          <cell r="T12">
            <v>14.959999999999999</v>
          </cell>
          <cell r="V12">
            <v>20.182000000000002</v>
          </cell>
        </row>
        <row r="13">
          <cell r="Q13">
            <v>157.1</v>
          </cell>
          <cell r="R13">
            <v>157.1</v>
          </cell>
          <cell r="S13">
            <v>97</v>
          </cell>
          <cell r="T13">
            <v>131.77500000000001</v>
          </cell>
          <cell r="V13">
            <v>154.32429999999999</v>
          </cell>
        </row>
        <row r="14">
          <cell r="Q14">
            <v>5</v>
          </cell>
          <cell r="R14">
            <v>5</v>
          </cell>
          <cell r="S14">
            <v>5</v>
          </cell>
          <cell r="T14">
            <v>0</v>
          </cell>
          <cell r="V14">
            <v>213.90299999999999</v>
          </cell>
        </row>
        <row r="15">
          <cell r="Q15">
            <v>352.8</v>
          </cell>
          <cell r="R15">
            <v>304.51</v>
          </cell>
          <cell r="S15">
            <v>145.63999999999999</v>
          </cell>
          <cell r="T15">
            <v>172.70420000000001</v>
          </cell>
          <cell r="V15">
            <v>30.337589999999992</v>
          </cell>
        </row>
        <row r="16">
          <cell r="Q16">
            <v>6.7</v>
          </cell>
          <cell r="R16">
            <v>265.7</v>
          </cell>
          <cell r="S16">
            <v>262.7</v>
          </cell>
          <cell r="T16">
            <v>260.685</v>
          </cell>
          <cell r="V16">
            <v>93.777999999999992</v>
          </cell>
        </row>
        <row r="17">
          <cell r="Q17">
            <v>0</v>
          </cell>
          <cell r="R17">
            <v>0</v>
          </cell>
          <cell r="S17">
            <v>0</v>
          </cell>
          <cell r="T17">
            <v>12.99123</v>
          </cell>
          <cell r="V17">
            <v>110.52436</v>
          </cell>
        </row>
        <row r="18">
          <cell r="Q18">
            <v>0</v>
          </cell>
          <cell r="R18">
            <v>88.2</v>
          </cell>
          <cell r="S18">
            <v>88.2</v>
          </cell>
          <cell r="T18">
            <v>94.935000000000002</v>
          </cell>
          <cell r="V18">
            <v>78.746000000000009</v>
          </cell>
        </row>
        <row r="19">
          <cell r="Q19">
            <v>37.5</v>
          </cell>
          <cell r="R19">
            <v>37.5</v>
          </cell>
          <cell r="S19">
            <v>15</v>
          </cell>
          <cell r="T19">
            <v>3.1280000000000001</v>
          </cell>
          <cell r="V19">
            <v>21.3</v>
          </cell>
        </row>
        <row r="20">
          <cell r="Q20">
            <v>429</v>
          </cell>
          <cell r="R20">
            <v>452.3</v>
          </cell>
          <cell r="S20">
            <v>324.8</v>
          </cell>
          <cell r="T20">
            <v>376.46712000000002</v>
          </cell>
          <cell r="V20">
            <v>580.35541999999998</v>
          </cell>
        </row>
        <row r="21">
          <cell r="Q21">
            <v>70</v>
          </cell>
          <cell r="R21">
            <v>70</v>
          </cell>
          <cell r="S21">
            <v>10.199999999999999</v>
          </cell>
          <cell r="T21">
            <v>13.837999999999999</v>
          </cell>
          <cell r="V21">
            <v>13.97475</v>
          </cell>
        </row>
        <row r="22">
          <cell r="Q22">
            <v>195.15300000000002</v>
          </cell>
          <cell r="R22">
            <v>195.15300000000002</v>
          </cell>
          <cell r="S22">
            <v>68.8</v>
          </cell>
          <cell r="T22">
            <v>35.417000000000002</v>
          </cell>
          <cell r="V22">
            <v>628.20674000000008</v>
          </cell>
        </row>
        <row r="23">
          <cell r="Q23">
            <v>300</v>
          </cell>
          <cell r="R23">
            <v>300</v>
          </cell>
          <cell r="S23">
            <v>104.14</v>
          </cell>
          <cell r="T23">
            <v>107.22069999999999</v>
          </cell>
          <cell r="V23">
            <v>2063.8769499999999</v>
          </cell>
        </row>
        <row r="24">
          <cell r="Q24">
            <v>312.10000000000002</v>
          </cell>
          <cell r="R24">
            <v>1519.818</v>
          </cell>
          <cell r="S24">
            <v>1368.818</v>
          </cell>
          <cell r="T24">
            <v>1470.27756</v>
          </cell>
          <cell r="V24">
            <v>1301.0303899999999</v>
          </cell>
        </row>
        <row r="25">
          <cell r="Q25">
            <v>20</v>
          </cell>
          <cell r="R25">
            <v>91</v>
          </cell>
          <cell r="S25">
            <v>91</v>
          </cell>
          <cell r="T25">
            <v>113.89626999999999</v>
          </cell>
          <cell r="V25">
            <v>26.69961</v>
          </cell>
        </row>
        <row r="26">
          <cell r="Q26">
            <v>0</v>
          </cell>
          <cell r="R26">
            <v>0</v>
          </cell>
          <cell r="S26">
            <v>0</v>
          </cell>
          <cell r="T26">
            <v>26.134509999999999</v>
          </cell>
          <cell r="V26">
            <v>237.48499999999999</v>
          </cell>
        </row>
        <row r="27">
          <cell r="Q27">
            <v>130</v>
          </cell>
          <cell r="R27">
            <v>130</v>
          </cell>
          <cell r="S27">
            <v>73</v>
          </cell>
          <cell r="T27">
            <v>84.925870000000003</v>
          </cell>
          <cell r="V27">
            <v>39.902000000000001</v>
          </cell>
        </row>
        <row r="28">
          <cell r="Q28">
            <v>100</v>
          </cell>
          <cell r="R28">
            <v>100</v>
          </cell>
          <cell r="S28">
            <v>50</v>
          </cell>
          <cell r="T28">
            <v>68.992990000000006</v>
          </cell>
          <cell r="V28">
            <v>116.69294000000001</v>
          </cell>
        </row>
        <row r="29">
          <cell r="Q29">
            <v>50</v>
          </cell>
          <cell r="R29">
            <v>50</v>
          </cell>
          <cell r="S29">
            <v>23.6</v>
          </cell>
          <cell r="T29">
            <v>32.004159999999999</v>
          </cell>
          <cell r="V29">
            <v>124.34461999999999</v>
          </cell>
        </row>
        <row r="30">
          <cell r="Q30">
            <v>90</v>
          </cell>
          <cell r="R30">
            <v>105.7</v>
          </cell>
          <cell r="S30">
            <v>25</v>
          </cell>
          <cell r="T30">
            <v>40.184800000000003</v>
          </cell>
          <cell r="V30">
            <v>439.78631000000001</v>
          </cell>
        </row>
        <row r="31">
          <cell r="Q31">
            <v>215</v>
          </cell>
          <cell r="R31">
            <v>215</v>
          </cell>
          <cell r="S31">
            <v>132.5</v>
          </cell>
          <cell r="T31">
            <v>235.11266000000001</v>
          </cell>
          <cell r="V31">
            <v>77.879099999999994</v>
          </cell>
        </row>
        <row r="32">
          <cell r="Q32">
            <v>330.6</v>
          </cell>
          <cell r="R32">
            <v>330.6</v>
          </cell>
          <cell r="S32">
            <v>269.8</v>
          </cell>
          <cell r="T32">
            <v>249.31604999999999</v>
          </cell>
          <cell r="V32">
            <v>239.077</v>
          </cell>
        </row>
        <row r="33">
          <cell r="Q33">
            <v>0</v>
          </cell>
          <cell r="R33">
            <v>0</v>
          </cell>
          <cell r="S33">
            <v>0</v>
          </cell>
          <cell r="T33">
            <v>499.18795999999998</v>
          </cell>
          <cell r="V33">
            <v>968.33438000000012</v>
          </cell>
        </row>
        <row r="34">
          <cell r="Q34">
            <v>0.1</v>
          </cell>
          <cell r="R34">
            <v>0.1</v>
          </cell>
          <cell r="S34">
            <v>0</v>
          </cell>
          <cell r="T34">
            <v>17.294</v>
          </cell>
          <cell r="V34">
            <v>3.4000000000000002E-2</v>
          </cell>
        </row>
        <row r="35">
          <cell r="Q35">
            <v>0</v>
          </cell>
          <cell r="R35">
            <v>0</v>
          </cell>
          <cell r="S35">
            <v>0</v>
          </cell>
          <cell r="T35">
            <v>69.176000000000002</v>
          </cell>
          <cell r="V35">
            <v>98.43</v>
          </cell>
        </row>
        <row r="36">
          <cell r="Q36">
            <v>0</v>
          </cell>
          <cell r="R36">
            <v>0</v>
          </cell>
          <cell r="S36">
            <v>0</v>
          </cell>
          <cell r="T36">
            <v>0</v>
          </cell>
          <cell r="V36">
            <v>24.050999999999998</v>
          </cell>
        </row>
        <row r="37">
          <cell r="Q37">
            <v>0</v>
          </cell>
          <cell r="R37">
            <v>0</v>
          </cell>
          <cell r="S37">
            <v>0</v>
          </cell>
          <cell r="T37">
            <v>98.56568</v>
          </cell>
          <cell r="V37">
            <v>1537.1471200000001</v>
          </cell>
        </row>
        <row r="38">
          <cell r="Q38">
            <v>1000</v>
          </cell>
          <cell r="R38">
            <v>1000</v>
          </cell>
          <cell r="S38">
            <v>497</v>
          </cell>
          <cell r="T38">
            <v>239.59327000000002</v>
          </cell>
          <cell r="V38">
            <v>783.38276999999994</v>
          </cell>
        </row>
        <row r="39">
          <cell r="Q39">
            <v>0</v>
          </cell>
          <cell r="R39">
            <v>0</v>
          </cell>
          <cell r="S39">
            <v>0</v>
          </cell>
          <cell r="T39">
            <v>103.6018</v>
          </cell>
          <cell r="V39">
            <v>183.43241</v>
          </cell>
        </row>
        <row r="40">
          <cell r="Q40">
            <v>0</v>
          </cell>
          <cell r="R40">
            <v>0</v>
          </cell>
          <cell r="S40">
            <v>0</v>
          </cell>
          <cell r="T40">
            <v>164.75879</v>
          </cell>
          <cell r="V40">
            <v>70.573890000000006</v>
          </cell>
        </row>
        <row r="41">
          <cell r="Q41">
            <v>17.5</v>
          </cell>
          <cell r="R41">
            <v>17.5</v>
          </cell>
          <cell r="S41">
            <v>2.7</v>
          </cell>
          <cell r="T41">
            <v>25.940999999999999</v>
          </cell>
          <cell r="V41">
            <v>0.10199999999999999</v>
          </cell>
        </row>
        <row r="42">
          <cell r="Q42">
            <v>0</v>
          </cell>
          <cell r="R42">
            <v>0</v>
          </cell>
          <cell r="S42">
            <v>0</v>
          </cell>
          <cell r="T42">
            <v>208.2457</v>
          </cell>
          <cell r="V42">
            <v>50.566449999999996</v>
          </cell>
        </row>
        <row r="43">
          <cell r="Q43">
            <v>120</v>
          </cell>
          <cell r="R43">
            <v>120</v>
          </cell>
          <cell r="S43">
            <v>74.7</v>
          </cell>
          <cell r="T43">
            <v>62.744</v>
          </cell>
          <cell r="V43">
            <v>458.73700000000002</v>
          </cell>
        </row>
        <row r="44">
          <cell r="Q44">
            <v>58</v>
          </cell>
          <cell r="R44">
            <v>59.68</v>
          </cell>
          <cell r="S44">
            <v>7.9499999999999993</v>
          </cell>
          <cell r="T44">
            <v>7.9745300000000006</v>
          </cell>
          <cell r="V44">
            <v>28.984850000000002</v>
          </cell>
        </row>
        <row r="45">
          <cell r="Q45">
            <v>167</v>
          </cell>
          <cell r="R45">
            <v>199.88</v>
          </cell>
          <cell r="S45">
            <v>107.88</v>
          </cell>
          <cell r="T45">
            <v>65.096429999999998</v>
          </cell>
          <cell r="V45">
            <v>753.86500000000001</v>
          </cell>
        </row>
        <row r="46">
          <cell r="Q46">
            <v>0</v>
          </cell>
          <cell r="R46">
            <v>0</v>
          </cell>
          <cell r="S46">
            <v>0</v>
          </cell>
          <cell r="T46">
            <v>55.622</v>
          </cell>
          <cell r="V46">
            <v>223.05</v>
          </cell>
        </row>
        <row r="47">
          <cell r="Q47">
            <v>0</v>
          </cell>
          <cell r="R47">
            <v>0</v>
          </cell>
          <cell r="S47">
            <v>0</v>
          </cell>
          <cell r="T47">
            <v>0.7</v>
          </cell>
          <cell r="V47">
            <v>168.40199999999999</v>
          </cell>
        </row>
        <row r="48">
          <cell r="Q48">
            <v>31</v>
          </cell>
          <cell r="R48">
            <v>31</v>
          </cell>
          <cell r="S48">
            <v>13</v>
          </cell>
          <cell r="T48">
            <v>10.187200000000001</v>
          </cell>
          <cell r="V48">
            <v>4.1139999999999999</v>
          </cell>
        </row>
        <row r="49">
          <cell r="Q49">
            <v>262.3</v>
          </cell>
          <cell r="R49">
            <v>262.3</v>
          </cell>
          <cell r="S49">
            <v>184.536</v>
          </cell>
          <cell r="T49">
            <v>10.5572</v>
          </cell>
          <cell r="V49">
            <v>254.97479999999999</v>
          </cell>
        </row>
        <row r="50">
          <cell r="Q50">
            <v>300</v>
          </cell>
          <cell r="R50">
            <v>366.3</v>
          </cell>
          <cell r="S50">
            <v>243.3</v>
          </cell>
          <cell r="T50">
            <v>229.52315000000002</v>
          </cell>
          <cell r="V50">
            <v>684.15800999999999</v>
          </cell>
        </row>
        <row r="51">
          <cell r="Q51">
            <v>17</v>
          </cell>
          <cell r="R51">
            <v>17</v>
          </cell>
          <cell r="S51">
            <v>8.75</v>
          </cell>
          <cell r="T51">
            <v>-275.80023</v>
          </cell>
          <cell r="V51">
            <v>876.62139000000002</v>
          </cell>
        </row>
        <row r="52">
          <cell r="Q52">
            <v>220</v>
          </cell>
          <cell r="R52">
            <v>220</v>
          </cell>
          <cell r="S52">
            <v>205</v>
          </cell>
          <cell r="T52">
            <v>37.988</v>
          </cell>
          <cell r="V52">
            <v>231.71690000000001</v>
          </cell>
        </row>
        <row r="53">
          <cell r="Q53">
            <v>0</v>
          </cell>
          <cell r="R53">
            <v>0</v>
          </cell>
          <cell r="S53">
            <v>0</v>
          </cell>
          <cell r="T53">
            <v>17.379000000000001</v>
          </cell>
          <cell r="V53">
            <v>16.884</v>
          </cell>
        </row>
        <row r="54">
          <cell r="Q54">
            <v>0</v>
          </cell>
          <cell r="R54">
            <v>0</v>
          </cell>
          <cell r="S54">
            <v>0</v>
          </cell>
          <cell r="T54">
            <v>0</v>
          </cell>
          <cell r="V54">
            <v>1.411</v>
          </cell>
        </row>
        <row r="55">
          <cell r="Q55">
            <v>300</v>
          </cell>
          <cell r="R55">
            <v>300</v>
          </cell>
          <cell r="S55">
            <v>108</v>
          </cell>
          <cell r="T55">
            <v>33.634</v>
          </cell>
          <cell r="V55">
            <v>250.62894</v>
          </cell>
        </row>
        <row r="56">
          <cell r="Q56">
            <v>200</v>
          </cell>
          <cell r="R56">
            <v>372.9</v>
          </cell>
          <cell r="S56">
            <v>242.35999999999999</v>
          </cell>
          <cell r="T56">
            <v>341.94067000000007</v>
          </cell>
          <cell r="V56">
            <v>116.70312</v>
          </cell>
        </row>
        <row r="57">
          <cell r="Q57">
            <v>501</v>
          </cell>
          <cell r="R57">
            <v>722</v>
          </cell>
          <cell r="S57">
            <v>456.5</v>
          </cell>
          <cell r="T57">
            <v>407.2638</v>
          </cell>
          <cell r="V57">
            <v>409.88803000000001</v>
          </cell>
        </row>
        <row r="58">
          <cell r="Q58">
            <v>130</v>
          </cell>
          <cell r="R58">
            <v>130</v>
          </cell>
          <cell r="S58">
            <v>55</v>
          </cell>
          <cell r="T58">
            <v>3.3149999999999999</v>
          </cell>
          <cell r="V58">
            <v>92.849000000000004</v>
          </cell>
        </row>
        <row r="59">
          <cell r="Q59">
            <v>30</v>
          </cell>
          <cell r="R59">
            <v>30</v>
          </cell>
          <cell r="S59">
            <v>15</v>
          </cell>
          <cell r="T59">
            <v>25.373010000000001</v>
          </cell>
          <cell r="V59">
            <v>34.515999999999998</v>
          </cell>
        </row>
        <row r="60">
          <cell r="Q60">
            <v>150</v>
          </cell>
          <cell r="R60">
            <v>173.20999999999998</v>
          </cell>
          <cell r="S60">
            <v>113.21</v>
          </cell>
          <cell r="T60">
            <v>69.24633</v>
          </cell>
          <cell r="V60">
            <v>247.73786999999999</v>
          </cell>
        </row>
        <row r="61">
          <cell r="Q61">
            <v>0</v>
          </cell>
          <cell r="R61">
            <v>0.35</v>
          </cell>
          <cell r="S61">
            <v>0.35</v>
          </cell>
          <cell r="T61">
            <v>0.35</v>
          </cell>
          <cell r="V61">
            <v>191.67500000000001</v>
          </cell>
        </row>
        <row r="62">
          <cell r="Q62">
            <v>160</v>
          </cell>
          <cell r="R62">
            <v>164.9</v>
          </cell>
          <cell r="S62">
            <v>84.9</v>
          </cell>
          <cell r="T62">
            <v>165.15723</v>
          </cell>
          <cell r="V62">
            <v>718.38891999999998</v>
          </cell>
        </row>
        <row r="63">
          <cell r="Q63">
            <v>33364</v>
          </cell>
          <cell r="R63">
            <v>34064</v>
          </cell>
          <cell r="S63">
            <v>16425</v>
          </cell>
          <cell r="T63">
            <v>31613.574429999997</v>
          </cell>
          <cell r="V63">
            <v>32100.016090000005</v>
          </cell>
        </row>
        <row r="65">
          <cell r="B65">
            <v>9286.2000000000007</v>
          </cell>
          <cell r="C65">
            <v>10351.120000000001</v>
          </cell>
          <cell r="D65">
            <v>4858.5370000000003</v>
          </cell>
          <cell r="E65">
            <v>4483.6296199999997</v>
          </cell>
          <cell r="G65">
            <v>3255.1822100000004</v>
          </cell>
        </row>
        <row r="131">
          <cell r="B131">
            <v>0</v>
          </cell>
          <cell r="C131">
            <v>0</v>
          </cell>
          <cell r="D131">
            <v>0</v>
          </cell>
          <cell r="E131">
            <v>9176.5232300000007</v>
          </cell>
          <cell r="G131">
            <v>2854.4259700000002</v>
          </cell>
        </row>
        <row r="197">
          <cell r="B197">
            <v>0</v>
          </cell>
          <cell r="C197">
            <v>0</v>
          </cell>
          <cell r="D197">
            <v>0</v>
          </cell>
          <cell r="E197">
            <v>99.558619999999991</v>
          </cell>
          <cell r="G197">
            <v>51.970399999999998</v>
          </cell>
        </row>
        <row r="263">
          <cell r="B263">
            <v>10</v>
          </cell>
          <cell r="C263">
            <v>34.709499999999998</v>
          </cell>
          <cell r="D263">
            <v>29.709499999999998</v>
          </cell>
          <cell r="E263">
            <v>66.27709999999999</v>
          </cell>
          <cell r="G263">
            <v>37.237319999999997</v>
          </cell>
        </row>
        <row r="330">
          <cell r="B330">
            <v>22966</v>
          </cell>
          <cell r="C330">
            <v>23962.890500000001</v>
          </cell>
          <cell r="D330">
            <v>12559.556500000001</v>
          </cell>
          <cell r="E330">
            <v>23259.199970000001</v>
          </cell>
          <cell r="G330">
            <v>37813.4594</v>
          </cell>
        </row>
        <row r="397">
          <cell r="B397">
            <v>5860.4529999999995</v>
          </cell>
          <cell r="C397">
            <v>6497.1730000000007</v>
          </cell>
          <cell r="D397">
            <v>3551.63</v>
          </cell>
          <cell r="E397">
            <v>3542.7357300000003</v>
          </cell>
          <cell r="G397">
            <v>6156.4962299999997</v>
          </cell>
        </row>
        <row r="463">
          <cell r="B463">
            <v>733.8</v>
          </cell>
          <cell r="C463">
            <v>734.7</v>
          </cell>
          <cell r="D463">
            <v>404.07</v>
          </cell>
          <cell r="E463">
            <v>500.24342000000001</v>
          </cell>
          <cell r="G463">
            <v>201.12016</v>
          </cell>
        </row>
        <row r="529">
          <cell r="B529">
            <v>60</v>
          </cell>
          <cell r="C529">
            <v>82.807999999999993</v>
          </cell>
          <cell r="D529">
            <v>62.808</v>
          </cell>
          <cell r="E529">
            <v>242.76847000000004</v>
          </cell>
          <cell r="G529">
            <v>50.284359999999992</v>
          </cell>
        </row>
        <row r="595">
          <cell r="B595">
            <v>0</v>
          </cell>
          <cell r="C595">
            <v>0</v>
          </cell>
          <cell r="D595">
            <v>0</v>
          </cell>
          <cell r="E595">
            <v>0</v>
          </cell>
          <cell r="G595">
            <v>0</v>
          </cell>
        </row>
        <row r="661">
          <cell r="B661">
            <v>960</v>
          </cell>
          <cell r="C661">
            <v>1052.9000000000001</v>
          </cell>
          <cell r="D661">
            <v>562.9</v>
          </cell>
          <cell r="E661">
            <v>545.45209</v>
          </cell>
          <cell r="G661">
            <v>694.99134000000004</v>
          </cell>
        </row>
      </sheetData>
      <sheetData sheetId="6">
        <row r="65">
          <cell r="B65">
            <v>0</v>
          </cell>
          <cell r="C65">
            <v>0</v>
          </cell>
          <cell r="D65">
            <v>0</v>
          </cell>
          <cell r="E65">
            <v>0.33279999999999998</v>
          </cell>
          <cell r="G65">
            <v>0.90839999999999999</v>
          </cell>
        </row>
        <row r="131">
          <cell r="B131">
            <v>1298.2330000000002</v>
          </cell>
          <cell r="C131">
            <v>1310.8829999999998</v>
          </cell>
          <cell r="D131">
            <v>651.17699999999991</v>
          </cell>
          <cell r="E131">
            <v>757.0379999999999</v>
          </cell>
          <cell r="G131">
            <v>734.505</v>
          </cell>
        </row>
        <row r="197">
          <cell r="B197">
            <v>66.099999999999994</v>
          </cell>
          <cell r="C197">
            <v>66.099999999999994</v>
          </cell>
          <cell r="D197">
            <v>25.3</v>
          </cell>
          <cell r="E197">
            <v>93.387600000000006</v>
          </cell>
          <cell r="G197">
            <v>26.53</v>
          </cell>
        </row>
        <row r="263">
          <cell r="B263">
            <v>0</v>
          </cell>
          <cell r="C263">
            <v>0</v>
          </cell>
          <cell r="D263">
            <v>0</v>
          </cell>
          <cell r="E263">
            <v>0</v>
          </cell>
          <cell r="G263">
            <v>0</v>
          </cell>
        </row>
        <row r="329">
          <cell r="B329">
            <v>27</v>
          </cell>
          <cell r="C329">
            <v>27</v>
          </cell>
          <cell r="D329">
            <v>14.6</v>
          </cell>
          <cell r="E329">
            <v>20.959679999999999</v>
          </cell>
          <cell r="G329">
            <v>25.178039999999999</v>
          </cell>
        </row>
        <row r="395">
          <cell r="B395">
            <v>2130</v>
          </cell>
          <cell r="C395">
            <v>2130</v>
          </cell>
          <cell r="D395">
            <v>2.4</v>
          </cell>
          <cell r="E395">
            <v>738.88615000000004</v>
          </cell>
          <cell r="G395">
            <v>5.56</v>
          </cell>
        </row>
        <row r="461">
          <cell r="B461">
            <v>15000</v>
          </cell>
          <cell r="C461">
            <v>16356</v>
          </cell>
          <cell r="D461">
            <v>7736</v>
          </cell>
          <cell r="E461">
            <v>10599.209269999999</v>
          </cell>
          <cell r="G461">
            <v>7700.6260000000002</v>
          </cell>
        </row>
        <row r="527">
          <cell r="B527">
            <v>0</v>
          </cell>
          <cell r="C527">
            <v>82</v>
          </cell>
          <cell r="D527">
            <v>82</v>
          </cell>
          <cell r="E527">
            <v>459.05099999999999</v>
          </cell>
          <cell r="G527">
            <v>-1260.9024099999999</v>
          </cell>
        </row>
      </sheetData>
      <sheetData sheetId="7">
        <row r="7">
          <cell r="Q7">
            <v>23517.1</v>
          </cell>
          <cell r="R7">
            <v>24955.1</v>
          </cell>
          <cell r="S7">
            <v>11040.399999999998</v>
          </cell>
          <cell r="T7">
            <v>16652.741849999999</v>
          </cell>
          <cell r="V7">
            <v>10733.889020000001</v>
          </cell>
        </row>
        <row r="8">
          <cell r="Q8">
            <v>20</v>
          </cell>
          <cell r="R8">
            <v>20</v>
          </cell>
          <cell r="S8">
            <v>10.199999999999999</v>
          </cell>
          <cell r="T8">
            <v>8.5488799999999987</v>
          </cell>
          <cell r="V8">
            <v>8.9097500000000007</v>
          </cell>
        </row>
        <row r="9">
          <cell r="Q9">
            <v>0</v>
          </cell>
          <cell r="R9">
            <v>0</v>
          </cell>
          <cell r="S9">
            <v>0</v>
          </cell>
          <cell r="T9">
            <v>0</v>
          </cell>
          <cell r="V9">
            <v>0</v>
          </cell>
        </row>
        <row r="10">
          <cell r="Q10">
            <v>15</v>
          </cell>
          <cell r="R10">
            <v>15</v>
          </cell>
          <cell r="S10">
            <v>12.3</v>
          </cell>
          <cell r="T10">
            <v>17.164000000000001</v>
          </cell>
          <cell r="V10">
            <v>11.096</v>
          </cell>
        </row>
        <row r="12">
          <cell r="Q12">
            <v>35</v>
          </cell>
          <cell r="R12">
            <v>35</v>
          </cell>
          <cell r="S12">
            <v>16</v>
          </cell>
          <cell r="T12">
            <v>5.8465099999999994</v>
          </cell>
          <cell r="V12">
            <v>15.931249999999999</v>
          </cell>
        </row>
        <row r="13">
          <cell r="Q13">
            <v>1586.6</v>
          </cell>
          <cell r="R13">
            <v>1586.6</v>
          </cell>
          <cell r="S13">
            <v>819.90000000000009</v>
          </cell>
          <cell r="T13">
            <v>848.38141000000007</v>
          </cell>
          <cell r="V13">
            <v>779.64837999999997</v>
          </cell>
        </row>
        <row r="14">
          <cell r="Q14">
            <v>564.79999999999995</v>
          </cell>
          <cell r="R14">
            <v>564.79999999999995</v>
          </cell>
          <cell r="S14">
            <v>283.8</v>
          </cell>
          <cell r="T14">
            <v>301.25115999999997</v>
          </cell>
          <cell r="V14">
            <v>312.02843000000001</v>
          </cell>
        </row>
        <row r="15">
          <cell r="Q15">
            <v>4309</v>
          </cell>
          <cell r="R15">
            <v>4004.61</v>
          </cell>
          <cell r="S15">
            <v>1719.09</v>
          </cell>
          <cell r="T15">
            <v>1619.14285</v>
          </cell>
          <cell r="V15">
            <v>1969.7992200000003</v>
          </cell>
        </row>
        <row r="16">
          <cell r="Q16">
            <v>588.4</v>
          </cell>
          <cell r="R16">
            <v>588.4</v>
          </cell>
          <cell r="S16">
            <v>298.79999999999995</v>
          </cell>
          <cell r="T16">
            <v>219.58537999999999</v>
          </cell>
          <cell r="V16">
            <v>242.63866000000004</v>
          </cell>
        </row>
        <row r="17">
          <cell r="Q17">
            <v>838.25</v>
          </cell>
          <cell r="R17">
            <v>838.25</v>
          </cell>
          <cell r="S17">
            <v>410.065</v>
          </cell>
          <cell r="T17">
            <v>477.09527000000003</v>
          </cell>
          <cell r="V17">
            <v>219.98496</v>
          </cell>
        </row>
        <row r="18">
          <cell r="Q18">
            <v>1067.3</v>
          </cell>
          <cell r="R18">
            <v>1067.3</v>
          </cell>
          <cell r="S18">
            <v>513.4</v>
          </cell>
          <cell r="T18">
            <v>521.66698999999994</v>
          </cell>
          <cell r="V18">
            <v>492.09170000000006</v>
          </cell>
        </row>
        <row r="19">
          <cell r="Q19">
            <v>55.5</v>
          </cell>
          <cell r="R19">
            <v>55.5</v>
          </cell>
          <cell r="S19">
            <v>24.3</v>
          </cell>
          <cell r="T19">
            <v>23.953359999999996</v>
          </cell>
          <cell r="V19">
            <v>21.106520000000003</v>
          </cell>
        </row>
        <row r="20">
          <cell r="Q20">
            <v>2542</v>
          </cell>
          <cell r="R20">
            <v>2520.6</v>
          </cell>
          <cell r="S20">
            <v>1223.7</v>
          </cell>
          <cell r="T20">
            <v>1318.0312200000001</v>
          </cell>
          <cell r="V20">
            <v>1365.91326</v>
          </cell>
        </row>
        <row r="21">
          <cell r="Q21">
            <v>13.1</v>
          </cell>
          <cell r="R21">
            <v>13.1</v>
          </cell>
          <cell r="S21">
            <v>9.85</v>
          </cell>
          <cell r="T21">
            <v>12.564210000000001</v>
          </cell>
          <cell r="V21">
            <v>4.4897899999999993</v>
          </cell>
        </row>
        <row r="22">
          <cell r="Q22">
            <v>803.82500000000005</v>
          </cell>
          <cell r="R22">
            <v>803.82500000000005</v>
          </cell>
          <cell r="S22">
            <v>400.93799999999999</v>
          </cell>
          <cell r="T22">
            <v>417.87952999999999</v>
          </cell>
          <cell r="V22">
            <v>396.19011</v>
          </cell>
        </row>
        <row r="23">
          <cell r="Q23">
            <v>2418.35</v>
          </cell>
          <cell r="R23">
            <v>2418.35</v>
          </cell>
          <cell r="S23">
            <v>828.25</v>
          </cell>
          <cell r="T23">
            <v>867.21795999999995</v>
          </cell>
          <cell r="V23">
            <v>990.71595000000013</v>
          </cell>
        </row>
        <row r="24">
          <cell r="Q24">
            <v>4769.2</v>
          </cell>
          <cell r="R24">
            <v>5039.2</v>
          </cell>
          <cell r="S24">
            <v>2524.1</v>
          </cell>
          <cell r="T24">
            <v>2518.2641799999997</v>
          </cell>
          <cell r="V24">
            <v>2314.2183800000003</v>
          </cell>
        </row>
        <row r="25">
          <cell r="Q25">
            <v>150.1</v>
          </cell>
          <cell r="R25">
            <v>183.1</v>
          </cell>
          <cell r="S25">
            <v>106.5</v>
          </cell>
          <cell r="T25">
            <v>114.8732</v>
          </cell>
          <cell r="V25">
            <v>55.384539999999994</v>
          </cell>
        </row>
        <row r="26">
          <cell r="Q26">
            <v>11.1</v>
          </cell>
          <cell r="R26">
            <v>11.1</v>
          </cell>
          <cell r="S26">
            <v>5.56</v>
          </cell>
          <cell r="T26">
            <v>6.0378299999999996</v>
          </cell>
          <cell r="V26">
            <v>5.49282</v>
          </cell>
        </row>
        <row r="27">
          <cell r="Q27">
            <v>277.5</v>
          </cell>
          <cell r="R27">
            <v>277.5</v>
          </cell>
          <cell r="S27">
            <v>135.79999999999998</v>
          </cell>
          <cell r="T27">
            <v>147.74551</v>
          </cell>
          <cell r="V27">
            <v>142.58294000000004</v>
          </cell>
        </row>
        <row r="28">
          <cell r="Q28">
            <v>22.7</v>
          </cell>
          <cell r="R28">
            <v>22.7</v>
          </cell>
          <cell r="S28">
            <v>10.36</v>
          </cell>
          <cell r="T28">
            <v>29.53622</v>
          </cell>
          <cell r="V28">
            <v>4.0855100000000002</v>
          </cell>
        </row>
        <row r="29">
          <cell r="Q29">
            <v>138</v>
          </cell>
          <cell r="R29">
            <v>174.74700000000001</v>
          </cell>
          <cell r="S29">
            <v>122.747</v>
          </cell>
          <cell r="T29">
            <v>147.62034</v>
          </cell>
          <cell r="V29">
            <v>106.16383999999999</v>
          </cell>
        </row>
        <row r="30">
          <cell r="Q30">
            <v>213.07999999999998</v>
          </cell>
          <cell r="R30">
            <v>221.07999999999998</v>
          </cell>
          <cell r="S30">
            <v>78.47999999999999</v>
          </cell>
          <cell r="T30">
            <v>87.726039999999998</v>
          </cell>
          <cell r="V30">
            <v>106.24319</v>
          </cell>
        </row>
        <row r="31">
          <cell r="Q31">
            <v>1333.1</v>
          </cell>
          <cell r="R31">
            <v>1333.1</v>
          </cell>
          <cell r="S31">
            <v>428.6</v>
          </cell>
          <cell r="T31">
            <v>438.64539000000002</v>
          </cell>
          <cell r="V31">
            <v>457.49846999999994</v>
          </cell>
        </row>
        <row r="32">
          <cell r="Q32">
            <v>5051.9999999999991</v>
          </cell>
          <cell r="R32">
            <v>5051.9999999999991</v>
          </cell>
          <cell r="S32">
            <v>2365.9999999999995</v>
          </cell>
          <cell r="T32">
            <v>1772.0308400000001</v>
          </cell>
          <cell r="V32">
            <v>2314.1001299999994</v>
          </cell>
        </row>
        <row r="33">
          <cell r="Q33">
            <v>436.2</v>
          </cell>
          <cell r="R33">
            <v>436.2</v>
          </cell>
          <cell r="S33">
            <v>195</v>
          </cell>
          <cell r="T33">
            <v>252.04493999999997</v>
          </cell>
          <cell r="V33">
            <v>248.94051999999999</v>
          </cell>
        </row>
        <row r="34">
          <cell r="Q34">
            <v>594.59999999999991</v>
          </cell>
          <cell r="R34">
            <v>607.29999999999995</v>
          </cell>
          <cell r="S34">
            <v>217.8</v>
          </cell>
          <cell r="T34">
            <v>268.01634000000001</v>
          </cell>
          <cell r="V34">
            <v>254.98689000000002</v>
          </cell>
        </row>
        <row r="35">
          <cell r="Q35">
            <v>206</v>
          </cell>
          <cell r="R35">
            <v>206</v>
          </cell>
          <cell r="S35">
            <v>98.3</v>
          </cell>
          <cell r="T35">
            <v>97.523889999999994</v>
          </cell>
          <cell r="V35">
            <v>130.33767999999998</v>
          </cell>
        </row>
        <row r="36">
          <cell r="Q36">
            <v>260</v>
          </cell>
          <cell r="R36">
            <v>260</v>
          </cell>
          <cell r="S36">
            <v>136</v>
          </cell>
          <cell r="T36">
            <v>72.977010000000007</v>
          </cell>
          <cell r="V36">
            <v>128.29936999999998</v>
          </cell>
        </row>
        <row r="37">
          <cell r="Q37">
            <v>4900</v>
          </cell>
          <cell r="R37">
            <v>4900</v>
          </cell>
          <cell r="S37">
            <v>2311</v>
          </cell>
          <cell r="T37">
            <v>2475.7893099999997</v>
          </cell>
          <cell r="V37">
            <v>2895.5426900000002</v>
          </cell>
        </row>
        <row r="38">
          <cell r="Q38">
            <v>482.1</v>
          </cell>
          <cell r="R38">
            <v>482.1</v>
          </cell>
          <cell r="S38">
            <v>240.2</v>
          </cell>
          <cell r="T38">
            <v>286.95502999999997</v>
          </cell>
          <cell r="V38">
            <v>223.52289999999999</v>
          </cell>
        </row>
        <row r="39">
          <cell r="Q39">
            <v>1860.3</v>
          </cell>
          <cell r="R39">
            <v>1860.3</v>
          </cell>
          <cell r="S39">
            <v>817.1</v>
          </cell>
          <cell r="T39">
            <v>960.94204999999999</v>
          </cell>
          <cell r="V39">
            <v>966.61763999999982</v>
          </cell>
        </row>
        <row r="40">
          <cell r="Q40">
            <v>0</v>
          </cell>
          <cell r="R40">
            <v>0</v>
          </cell>
          <cell r="S40">
            <v>0</v>
          </cell>
          <cell r="T40">
            <v>280.60197999999997</v>
          </cell>
          <cell r="V40">
            <v>185.81716999999998</v>
          </cell>
        </row>
        <row r="41">
          <cell r="Q41">
            <v>68.5</v>
          </cell>
          <cell r="R41">
            <v>68.5</v>
          </cell>
          <cell r="S41">
            <v>25.9</v>
          </cell>
          <cell r="T41">
            <v>20.451859999999996</v>
          </cell>
          <cell r="V41">
            <v>44.834220000000002</v>
          </cell>
        </row>
        <row r="42">
          <cell r="Q42">
            <v>2000</v>
          </cell>
          <cell r="R42">
            <v>2000</v>
          </cell>
          <cell r="S42">
            <v>900</v>
          </cell>
          <cell r="T42">
            <v>741.02069000000006</v>
          </cell>
          <cell r="V42">
            <v>898.33543999999995</v>
          </cell>
        </row>
        <row r="43">
          <cell r="Q43">
            <v>285.3</v>
          </cell>
          <cell r="R43">
            <v>225.3</v>
          </cell>
          <cell r="S43">
            <v>112.16</v>
          </cell>
          <cell r="T43">
            <v>46.446289999999998</v>
          </cell>
          <cell r="V43">
            <v>130.51587000000001</v>
          </cell>
        </row>
        <row r="44">
          <cell r="Q44">
            <v>1675.3</v>
          </cell>
          <cell r="R44">
            <v>1688.45</v>
          </cell>
          <cell r="S44">
            <v>810.40000000000009</v>
          </cell>
          <cell r="T44">
            <v>812.65768000000003</v>
          </cell>
          <cell r="V44">
            <v>828.50825999999995</v>
          </cell>
        </row>
        <row r="45">
          <cell r="Q45">
            <v>227</v>
          </cell>
          <cell r="R45">
            <v>227</v>
          </cell>
          <cell r="S45">
            <v>93.65</v>
          </cell>
          <cell r="T45">
            <v>127.57833999999998</v>
          </cell>
          <cell r="V45">
            <v>110.95281</v>
          </cell>
        </row>
        <row r="46">
          <cell r="Q46">
            <v>44.4</v>
          </cell>
          <cell r="R46">
            <v>44.4</v>
          </cell>
          <cell r="S46">
            <v>22.2</v>
          </cell>
          <cell r="T46">
            <v>21.398689999999998</v>
          </cell>
          <cell r="V46">
            <v>47.75459</v>
          </cell>
        </row>
        <row r="47">
          <cell r="Q47">
            <v>650.42999999999995</v>
          </cell>
          <cell r="R47">
            <v>650.42999999999995</v>
          </cell>
          <cell r="S47">
            <v>319.52</v>
          </cell>
          <cell r="T47">
            <v>299.98189000000002</v>
          </cell>
          <cell r="V47">
            <v>425.09487000000001</v>
          </cell>
        </row>
        <row r="48">
          <cell r="Q48">
            <v>124.8</v>
          </cell>
          <cell r="R48">
            <v>124.8</v>
          </cell>
          <cell r="S48">
            <v>60.300000000000004</v>
          </cell>
          <cell r="T48">
            <v>53.518549999999998</v>
          </cell>
          <cell r="V48">
            <v>35.653009999999995</v>
          </cell>
        </row>
        <row r="49">
          <cell r="Q49">
            <v>9.1999999999999993</v>
          </cell>
          <cell r="R49">
            <v>9.1999999999999993</v>
          </cell>
          <cell r="S49">
            <v>3.9929999999999999</v>
          </cell>
          <cell r="T49">
            <v>6.1259800000000002</v>
          </cell>
          <cell r="V49">
            <v>4.2104099999999995</v>
          </cell>
        </row>
        <row r="50">
          <cell r="Q50">
            <v>918.4</v>
          </cell>
          <cell r="R50">
            <v>918.4</v>
          </cell>
          <cell r="S50">
            <v>559</v>
          </cell>
          <cell r="T50">
            <v>410.65446000000003</v>
          </cell>
          <cell r="V50">
            <v>451.84983</v>
          </cell>
        </row>
        <row r="51">
          <cell r="Q51">
            <v>164</v>
          </cell>
          <cell r="R51">
            <v>164</v>
          </cell>
          <cell r="S51">
            <v>81.2</v>
          </cell>
          <cell r="T51">
            <v>103.35608999999999</v>
          </cell>
          <cell r="V51">
            <v>81.646250000000009</v>
          </cell>
        </row>
        <row r="52">
          <cell r="Q52">
            <v>200.4</v>
          </cell>
          <cell r="R52">
            <v>200.4</v>
          </cell>
          <cell r="S52">
            <v>95.72</v>
          </cell>
          <cell r="T52">
            <v>57.486490000000003</v>
          </cell>
          <cell r="V52">
            <v>97.14755000000001</v>
          </cell>
        </row>
        <row r="53">
          <cell r="Q53">
            <v>248</v>
          </cell>
          <cell r="R53">
            <v>248</v>
          </cell>
          <cell r="S53">
            <v>124</v>
          </cell>
          <cell r="T53">
            <v>77.308759999999992</v>
          </cell>
          <cell r="V53">
            <v>159.92060000000001</v>
          </cell>
        </row>
        <row r="54">
          <cell r="Q54">
            <v>35</v>
          </cell>
          <cell r="R54">
            <v>35</v>
          </cell>
          <cell r="S54">
            <v>16</v>
          </cell>
          <cell r="T54">
            <v>7.5352500000000004</v>
          </cell>
          <cell r="V54">
            <v>16.394919999999999</v>
          </cell>
        </row>
        <row r="55">
          <cell r="Q55">
            <v>135.19999999999999</v>
          </cell>
          <cell r="R55">
            <v>135.19999999999999</v>
          </cell>
          <cell r="S55">
            <v>44.09</v>
          </cell>
          <cell r="T55">
            <v>57.004860000000001</v>
          </cell>
          <cell r="V55">
            <v>59.431610000000006</v>
          </cell>
        </row>
        <row r="56">
          <cell r="Q56">
            <v>190</v>
          </cell>
          <cell r="R56">
            <v>217.1</v>
          </cell>
          <cell r="S56">
            <v>107.1</v>
          </cell>
          <cell r="T56">
            <v>113.73198000000002</v>
          </cell>
          <cell r="V56">
            <v>97.112109999999987</v>
          </cell>
        </row>
        <row r="57">
          <cell r="Q57">
            <v>3499.2999999999997</v>
          </cell>
          <cell r="R57">
            <v>3499.2999999999997</v>
          </cell>
          <cell r="S57">
            <v>1634.175</v>
          </cell>
          <cell r="T57">
            <v>1354.1786200000004</v>
          </cell>
          <cell r="V57">
            <v>1779.9675199999997</v>
          </cell>
        </row>
        <row r="58">
          <cell r="Q58">
            <v>298.39999999999998</v>
          </cell>
          <cell r="R58">
            <v>298.39999999999998</v>
          </cell>
          <cell r="S58">
            <v>158.095</v>
          </cell>
          <cell r="T58">
            <v>680.74005000000011</v>
          </cell>
          <cell r="V58">
            <v>183.25919000000002</v>
          </cell>
        </row>
        <row r="59">
          <cell r="Q59">
            <v>306</v>
          </cell>
          <cell r="R59">
            <v>337</v>
          </cell>
          <cell r="S59">
            <v>184</v>
          </cell>
          <cell r="T59">
            <v>193.92739</v>
          </cell>
          <cell r="V59">
            <v>78.727410000000006</v>
          </cell>
        </row>
        <row r="60">
          <cell r="Q60">
            <v>832.5</v>
          </cell>
          <cell r="R60">
            <v>855.51</v>
          </cell>
          <cell r="S60">
            <v>439.11399999999998</v>
          </cell>
          <cell r="T60">
            <v>364.97674999999998</v>
          </cell>
          <cell r="V60">
            <v>456.27665999999999</v>
          </cell>
        </row>
        <row r="61">
          <cell r="Q61">
            <v>155.9</v>
          </cell>
          <cell r="R61">
            <v>155.9</v>
          </cell>
          <cell r="S61">
            <v>69.150000000000006</v>
          </cell>
          <cell r="T61">
            <v>95.27055</v>
          </cell>
          <cell r="V61">
            <v>71.474260000000001</v>
          </cell>
        </row>
        <row r="62">
          <cell r="Q62">
            <v>1180</v>
          </cell>
          <cell r="R62">
            <v>1181.0999999999999</v>
          </cell>
          <cell r="S62">
            <v>452.1</v>
          </cell>
          <cell r="T62">
            <v>451.29302000000001</v>
          </cell>
          <cell r="V62">
            <v>531.18177000000003</v>
          </cell>
        </row>
        <row r="63">
          <cell r="Q63">
            <v>107301</v>
          </cell>
          <cell r="R63">
            <v>107301</v>
          </cell>
          <cell r="S63">
            <v>52427.8</v>
          </cell>
          <cell r="T63">
            <v>52792.035409999997</v>
          </cell>
          <cell r="V63">
            <v>52926.572360000006</v>
          </cell>
        </row>
        <row r="65">
          <cell r="B65">
            <v>52330.237000000001</v>
          </cell>
          <cell r="C65">
            <v>52102.676999999996</v>
          </cell>
          <cell r="D65">
            <v>24112.561000000002</v>
          </cell>
          <cell r="E65">
            <v>23175.354220000005</v>
          </cell>
          <cell r="G65">
            <v>29393.756099999999</v>
          </cell>
        </row>
        <row r="131">
          <cell r="B131">
            <v>11609.327000000001</v>
          </cell>
          <cell r="C131">
            <v>11580.177</v>
          </cell>
          <cell r="D131">
            <v>5635.4800000000005</v>
          </cell>
          <cell r="E131">
            <v>5369.1862700000001</v>
          </cell>
          <cell r="G131">
            <v>5901.2650099999992</v>
          </cell>
        </row>
        <row r="197">
          <cell r="B197">
            <v>104.1</v>
          </cell>
          <cell r="C197">
            <v>88.85</v>
          </cell>
          <cell r="D197">
            <v>41.5</v>
          </cell>
          <cell r="E197">
            <v>123.773</v>
          </cell>
          <cell r="G197">
            <v>61.245000000000005</v>
          </cell>
        </row>
        <row r="263">
          <cell r="B263">
            <v>90866.86</v>
          </cell>
          <cell r="C263">
            <v>91155.43</v>
          </cell>
          <cell r="D263">
            <v>45577.06</v>
          </cell>
          <cell r="E263">
            <v>48163.475979999996</v>
          </cell>
          <cell r="G263">
            <v>41526.545180000008</v>
          </cell>
        </row>
        <row r="329">
          <cell r="B329">
            <v>1441.6779999999999</v>
          </cell>
          <cell r="C329">
            <v>1473.6349999999998</v>
          </cell>
          <cell r="D329">
            <v>629.12900000000002</v>
          </cell>
          <cell r="E329">
            <v>721.32030999999995</v>
          </cell>
          <cell r="G329">
            <v>729.11311000000001</v>
          </cell>
        </row>
        <row r="395">
          <cell r="B395">
            <v>399.69999999999993</v>
          </cell>
          <cell r="C395">
            <v>408.49999999999994</v>
          </cell>
          <cell r="D395">
            <v>155.4</v>
          </cell>
          <cell r="E395">
            <v>213.52619999999999</v>
          </cell>
          <cell r="G395">
            <v>223.77717000000001</v>
          </cell>
        </row>
      </sheetData>
      <sheetData sheetId="8" refreshError="1"/>
      <sheetData sheetId="9">
        <row r="65">
          <cell r="B65">
            <v>1</v>
          </cell>
          <cell r="C65">
            <v>1</v>
          </cell>
          <cell r="D65">
            <v>1</v>
          </cell>
          <cell r="E65">
            <v>1.29705</v>
          </cell>
          <cell r="G65">
            <v>1.2</v>
          </cell>
        </row>
        <row r="131">
          <cell r="B131">
            <v>492.4</v>
          </cell>
          <cell r="C131">
            <v>492.4</v>
          </cell>
          <cell r="D131">
            <v>300.8</v>
          </cell>
          <cell r="E131">
            <v>304.37440000000004</v>
          </cell>
          <cell r="G131">
            <v>310</v>
          </cell>
        </row>
        <row r="197">
          <cell r="B197">
            <v>440.8</v>
          </cell>
          <cell r="C197">
            <v>440.8</v>
          </cell>
          <cell r="D197">
            <v>204.4</v>
          </cell>
          <cell r="E197">
            <v>309.15090000000004</v>
          </cell>
          <cell r="G197">
            <v>214.0026</v>
          </cell>
        </row>
        <row r="263">
          <cell r="B263">
            <v>359.8</v>
          </cell>
          <cell r="C263">
            <v>359.8</v>
          </cell>
          <cell r="D263">
            <v>215.4</v>
          </cell>
          <cell r="E263">
            <v>287.52672999999999</v>
          </cell>
          <cell r="G263">
            <v>252.78</v>
          </cell>
        </row>
        <row r="329">
          <cell r="B329">
            <v>3062</v>
          </cell>
          <cell r="C329">
            <v>3062</v>
          </cell>
          <cell r="D329">
            <v>760</v>
          </cell>
          <cell r="E329">
            <v>819.23077000000001</v>
          </cell>
          <cell r="G329">
            <v>1775</v>
          </cell>
        </row>
      </sheetData>
      <sheetData sheetId="10">
        <row r="7">
          <cell r="Q7">
            <v>0</v>
          </cell>
          <cell r="R7">
            <v>3895</v>
          </cell>
          <cell r="S7">
            <v>3895</v>
          </cell>
          <cell r="T7">
            <v>4324.9161799999993</v>
          </cell>
          <cell r="V7">
            <v>902.70841000000007</v>
          </cell>
        </row>
        <row r="8">
          <cell r="Q8">
            <v>0</v>
          </cell>
          <cell r="R8">
            <v>13.662000000000001</v>
          </cell>
          <cell r="S8">
            <v>13.662000000000001</v>
          </cell>
          <cell r="T8">
            <v>13.662370000000001</v>
          </cell>
          <cell r="V8">
            <v>0</v>
          </cell>
        </row>
        <row r="9">
          <cell r="Q9">
            <v>1.5</v>
          </cell>
          <cell r="R9">
            <v>1.5</v>
          </cell>
          <cell r="S9">
            <v>0</v>
          </cell>
          <cell r="T9">
            <v>0</v>
          </cell>
          <cell r="V9">
            <v>0</v>
          </cell>
        </row>
        <row r="10">
          <cell r="Q10">
            <v>0</v>
          </cell>
          <cell r="R10">
            <v>0</v>
          </cell>
          <cell r="S10">
            <v>0</v>
          </cell>
          <cell r="T10">
            <v>0</v>
          </cell>
          <cell r="V10">
            <v>0</v>
          </cell>
        </row>
        <row r="12">
          <cell r="Q12">
            <v>0</v>
          </cell>
          <cell r="R12">
            <v>0</v>
          </cell>
          <cell r="S12">
            <v>0</v>
          </cell>
          <cell r="T12">
            <v>31.212060000000001</v>
          </cell>
          <cell r="V12">
            <v>82.732919999999993</v>
          </cell>
        </row>
        <row r="13">
          <cell r="Q13">
            <v>138.6</v>
          </cell>
          <cell r="R13">
            <v>138.6</v>
          </cell>
          <cell r="S13">
            <v>69.599999999999994</v>
          </cell>
          <cell r="T13">
            <v>327.86144999999999</v>
          </cell>
          <cell r="V13">
            <v>74.128280000000004</v>
          </cell>
        </row>
        <row r="14">
          <cell r="Q14">
            <v>0</v>
          </cell>
          <cell r="R14">
            <v>0</v>
          </cell>
          <cell r="S14">
            <v>0</v>
          </cell>
          <cell r="T14">
            <v>0</v>
          </cell>
          <cell r="V14">
            <v>0</v>
          </cell>
        </row>
        <row r="15">
          <cell r="Q15">
            <v>200</v>
          </cell>
          <cell r="R15">
            <v>971.44</v>
          </cell>
          <cell r="S15">
            <v>961.44</v>
          </cell>
          <cell r="T15">
            <v>873.79766000000006</v>
          </cell>
          <cell r="V15">
            <v>328.15755999999999</v>
          </cell>
        </row>
        <row r="16">
          <cell r="Q16">
            <v>0</v>
          </cell>
          <cell r="R16">
            <v>438.6</v>
          </cell>
          <cell r="S16">
            <v>438.6</v>
          </cell>
          <cell r="T16">
            <v>438.64691999999997</v>
          </cell>
          <cell r="V16">
            <v>481.33091999999999</v>
          </cell>
        </row>
        <row r="17">
          <cell r="Q17">
            <v>0</v>
          </cell>
          <cell r="R17">
            <v>0</v>
          </cell>
          <cell r="S17">
            <v>0</v>
          </cell>
          <cell r="T17">
            <v>73.195399999999992</v>
          </cell>
          <cell r="V17">
            <v>16.24539</v>
          </cell>
        </row>
        <row r="18">
          <cell r="Q18">
            <v>264</v>
          </cell>
          <cell r="R18">
            <v>264</v>
          </cell>
          <cell r="S18">
            <v>132</v>
          </cell>
          <cell r="T18">
            <v>143.36644000000001</v>
          </cell>
          <cell r="V18">
            <v>326.94013000000001</v>
          </cell>
        </row>
        <row r="19">
          <cell r="Q19">
            <v>0</v>
          </cell>
          <cell r="R19">
            <v>0</v>
          </cell>
          <cell r="S19">
            <v>0</v>
          </cell>
          <cell r="T19">
            <v>71.3626</v>
          </cell>
          <cell r="V19">
            <v>62.53528</v>
          </cell>
        </row>
        <row r="20">
          <cell r="Q20">
            <v>0</v>
          </cell>
          <cell r="R20">
            <v>0</v>
          </cell>
          <cell r="S20">
            <v>0</v>
          </cell>
          <cell r="T20">
            <v>1308.7255299999999</v>
          </cell>
          <cell r="V20">
            <v>2811.7869900000001</v>
          </cell>
        </row>
        <row r="21">
          <cell r="Q21">
            <v>0</v>
          </cell>
          <cell r="R21">
            <v>0</v>
          </cell>
          <cell r="S21">
            <v>0</v>
          </cell>
          <cell r="T21">
            <v>0</v>
          </cell>
          <cell r="V21">
            <v>0</v>
          </cell>
        </row>
        <row r="22">
          <cell r="Q22">
            <v>115</v>
          </cell>
          <cell r="R22">
            <v>115</v>
          </cell>
          <cell r="S22">
            <v>7</v>
          </cell>
          <cell r="T22">
            <v>113.42747</v>
          </cell>
          <cell r="V22">
            <v>6.9412799999999999</v>
          </cell>
        </row>
        <row r="23">
          <cell r="Q23">
            <v>250</v>
          </cell>
          <cell r="R23">
            <v>250</v>
          </cell>
          <cell r="S23">
            <v>148.78</v>
          </cell>
          <cell r="T23">
            <v>157.17285999999999</v>
          </cell>
          <cell r="V23">
            <v>156.7294</v>
          </cell>
        </row>
        <row r="24">
          <cell r="Q24">
            <v>263.89999999999998</v>
          </cell>
          <cell r="R24">
            <v>1471.1</v>
          </cell>
          <cell r="S24">
            <v>1339.3</v>
          </cell>
          <cell r="T24">
            <v>2732.0967400000004</v>
          </cell>
          <cell r="V24">
            <v>1669.1562699999999</v>
          </cell>
        </row>
        <row r="25">
          <cell r="Q25">
            <v>0</v>
          </cell>
          <cell r="R25">
            <v>7</v>
          </cell>
          <cell r="S25">
            <v>7</v>
          </cell>
          <cell r="T25">
            <v>1107.3067100000001</v>
          </cell>
          <cell r="V25">
            <v>12.217169999999999</v>
          </cell>
        </row>
        <row r="26">
          <cell r="Q26">
            <v>0</v>
          </cell>
          <cell r="R26">
            <v>0</v>
          </cell>
          <cell r="S26">
            <v>0</v>
          </cell>
          <cell r="T26">
            <v>11.6</v>
          </cell>
          <cell r="V26">
            <v>0</v>
          </cell>
        </row>
        <row r="27">
          <cell r="Q27">
            <v>319.5</v>
          </cell>
          <cell r="R27">
            <v>319.5</v>
          </cell>
          <cell r="S27">
            <v>214.1</v>
          </cell>
          <cell r="T27">
            <v>205.44676999999999</v>
          </cell>
          <cell r="V27">
            <v>301.64989000000003</v>
          </cell>
        </row>
        <row r="28">
          <cell r="Q28">
            <v>0</v>
          </cell>
          <cell r="R28">
            <v>0</v>
          </cell>
          <cell r="S28">
            <v>0</v>
          </cell>
          <cell r="T28">
            <v>0</v>
          </cell>
          <cell r="V28">
            <v>0</v>
          </cell>
        </row>
        <row r="29">
          <cell r="Q29">
            <v>0</v>
          </cell>
          <cell r="R29">
            <v>0</v>
          </cell>
          <cell r="S29">
            <v>0</v>
          </cell>
          <cell r="T29">
            <v>109.48214999999999</v>
          </cell>
          <cell r="V29">
            <v>0</v>
          </cell>
        </row>
        <row r="30">
          <cell r="Q30">
            <v>0</v>
          </cell>
          <cell r="R30">
            <v>8</v>
          </cell>
          <cell r="S30">
            <v>0</v>
          </cell>
          <cell r="T30">
            <v>8</v>
          </cell>
          <cell r="V30">
            <v>32.06465</v>
          </cell>
        </row>
        <row r="31">
          <cell r="Q31">
            <v>500</v>
          </cell>
          <cell r="R31">
            <v>500</v>
          </cell>
          <cell r="S31">
            <v>399.6</v>
          </cell>
          <cell r="T31">
            <v>406.08078</v>
          </cell>
          <cell r="V31">
            <v>18.83661</v>
          </cell>
        </row>
        <row r="32">
          <cell r="Q32">
            <v>310.3</v>
          </cell>
          <cell r="R32">
            <v>310.3</v>
          </cell>
          <cell r="S32">
            <v>54.524999999999999</v>
          </cell>
          <cell r="T32">
            <v>499.67930000000001</v>
          </cell>
          <cell r="V32">
            <v>49.798029999999997</v>
          </cell>
        </row>
        <row r="33">
          <cell r="Q33">
            <v>0</v>
          </cell>
          <cell r="R33">
            <v>0</v>
          </cell>
          <cell r="S33">
            <v>0</v>
          </cell>
          <cell r="T33">
            <v>281.92690000000005</v>
          </cell>
          <cell r="V33">
            <v>274.16777000000002</v>
          </cell>
        </row>
        <row r="34">
          <cell r="Q34">
            <v>100</v>
          </cell>
          <cell r="R34">
            <v>100</v>
          </cell>
          <cell r="S34">
            <v>48</v>
          </cell>
          <cell r="T34">
            <v>76.84957</v>
          </cell>
          <cell r="V34">
            <v>59.616880000000002</v>
          </cell>
        </row>
        <row r="35">
          <cell r="Q35">
            <v>6</v>
          </cell>
          <cell r="R35">
            <v>6</v>
          </cell>
          <cell r="S35">
            <v>3</v>
          </cell>
          <cell r="T35">
            <v>23.56204</v>
          </cell>
          <cell r="V35">
            <v>229.54939000000002</v>
          </cell>
        </row>
        <row r="36">
          <cell r="Q36">
            <v>0</v>
          </cell>
          <cell r="R36">
            <v>0</v>
          </cell>
          <cell r="S36">
            <v>0</v>
          </cell>
          <cell r="T36">
            <v>8.0698799999999995</v>
          </cell>
          <cell r="V36">
            <v>1.2268699999999999</v>
          </cell>
        </row>
        <row r="37">
          <cell r="Q37">
            <v>0</v>
          </cell>
          <cell r="R37">
            <v>0</v>
          </cell>
          <cell r="S37">
            <v>0</v>
          </cell>
          <cell r="T37">
            <v>1118.1114000000002</v>
          </cell>
          <cell r="V37">
            <v>906.62311</v>
          </cell>
        </row>
        <row r="38">
          <cell r="Q38">
            <v>0</v>
          </cell>
          <cell r="R38">
            <v>0</v>
          </cell>
          <cell r="S38">
            <v>0</v>
          </cell>
          <cell r="T38">
            <v>10.668340000000001</v>
          </cell>
          <cell r="V38">
            <v>0.52</v>
          </cell>
        </row>
        <row r="39">
          <cell r="Q39">
            <v>0</v>
          </cell>
          <cell r="R39">
            <v>0</v>
          </cell>
          <cell r="S39">
            <v>0</v>
          </cell>
          <cell r="T39">
            <v>12.849549999999999</v>
          </cell>
          <cell r="V39">
            <v>274.45962000000003</v>
          </cell>
        </row>
        <row r="40">
          <cell r="Q40">
            <v>0</v>
          </cell>
          <cell r="R40">
            <v>0</v>
          </cell>
          <cell r="S40">
            <v>0</v>
          </cell>
          <cell r="T40">
            <v>358.40454999999997</v>
          </cell>
          <cell r="V40">
            <v>133.76420000000002</v>
          </cell>
        </row>
        <row r="41">
          <cell r="Q41">
            <v>75.5</v>
          </cell>
          <cell r="R41">
            <v>75.5</v>
          </cell>
          <cell r="S41">
            <v>73.099999999999994</v>
          </cell>
          <cell r="T41">
            <v>74.808120000000002</v>
          </cell>
          <cell r="V41">
            <v>188.85720000000001</v>
          </cell>
        </row>
        <row r="42">
          <cell r="Q42">
            <v>0</v>
          </cell>
          <cell r="R42">
            <v>444</v>
          </cell>
          <cell r="S42">
            <v>444</v>
          </cell>
          <cell r="T42">
            <v>506.94832000000002</v>
          </cell>
          <cell r="V42">
            <v>661.84547999999995</v>
          </cell>
        </row>
        <row r="43">
          <cell r="Q43">
            <v>0</v>
          </cell>
          <cell r="R43">
            <v>0</v>
          </cell>
          <cell r="S43">
            <v>0</v>
          </cell>
          <cell r="T43">
            <v>305.01403000000005</v>
          </cell>
          <cell r="V43">
            <v>0</v>
          </cell>
        </row>
        <row r="44">
          <cell r="Q44">
            <v>0</v>
          </cell>
          <cell r="R44">
            <v>67.849999999999994</v>
          </cell>
          <cell r="S44">
            <v>67.849999999999994</v>
          </cell>
          <cell r="T44">
            <v>70.660970000000006</v>
          </cell>
          <cell r="V44">
            <v>88.00269999999999</v>
          </cell>
        </row>
        <row r="45">
          <cell r="Q45">
            <v>70</v>
          </cell>
          <cell r="R45">
            <v>111.1</v>
          </cell>
          <cell r="S45">
            <v>111.1</v>
          </cell>
          <cell r="T45">
            <v>111.17542999999999</v>
          </cell>
          <cell r="V45">
            <v>117.09943</v>
          </cell>
        </row>
        <row r="46">
          <cell r="Q46">
            <v>0</v>
          </cell>
          <cell r="R46">
            <v>0</v>
          </cell>
          <cell r="S46">
            <v>0</v>
          </cell>
          <cell r="T46">
            <v>0</v>
          </cell>
          <cell r="V46">
            <v>40</v>
          </cell>
        </row>
        <row r="47">
          <cell r="Q47">
            <v>0</v>
          </cell>
          <cell r="R47">
            <v>0</v>
          </cell>
          <cell r="S47">
            <v>0</v>
          </cell>
          <cell r="T47">
            <v>0</v>
          </cell>
          <cell r="V47">
            <v>25.457069999999998</v>
          </cell>
        </row>
        <row r="48">
          <cell r="Q48">
            <v>0</v>
          </cell>
          <cell r="R48">
            <v>0</v>
          </cell>
          <cell r="S48">
            <v>0</v>
          </cell>
          <cell r="T48">
            <v>19.318849999999998</v>
          </cell>
          <cell r="V48">
            <v>1.3355399999999999</v>
          </cell>
        </row>
        <row r="49">
          <cell r="Q49">
            <v>46.7</v>
          </cell>
          <cell r="R49">
            <v>46.7</v>
          </cell>
          <cell r="S49">
            <v>46.7</v>
          </cell>
          <cell r="T49">
            <v>53.37238</v>
          </cell>
          <cell r="V49">
            <v>50.655889999999999</v>
          </cell>
        </row>
        <row r="50">
          <cell r="Q50">
            <v>75</v>
          </cell>
          <cell r="R50">
            <v>197</v>
          </cell>
          <cell r="S50">
            <v>157</v>
          </cell>
          <cell r="T50">
            <v>172.53748999999999</v>
          </cell>
          <cell r="V50">
            <v>239.69756000000001</v>
          </cell>
        </row>
        <row r="51">
          <cell r="Q51">
            <v>0</v>
          </cell>
          <cell r="R51">
            <v>37</v>
          </cell>
          <cell r="S51">
            <v>37</v>
          </cell>
          <cell r="T51">
            <v>37.110199999999999</v>
          </cell>
          <cell r="V51">
            <v>0</v>
          </cell>
        </row>
        <row r="52">
          <cell r="Q52">
            <v>55</v>
          </cell>
          <cell r="R52">
            <v>55</v>
          </cell>
          <cell r="S52">
            <v>33</v>
          </cell>
          <cell r="T52">
            <v>338.97409999999996</v>
          </cell>
          <cell r="V52">
            <v>56.1374</v>
          </cell>
        </row>
        <row r="53">
          <cell r="Q53">
            <v>0</v>
          </cell>
          <cell r="R53">
            <v>0</v>
          </cell>
          <cell r="S53">
            <v>0</v>
          </cell>
          <cell r="T53">
            <v>36.857129999999998</v>
          </cell>
          <cell r="V53">
            <v>232.01954000000001</v>
          </cell>
        </row>
        <row r="54">
          <cell r="Q54">
            <v>0</v>
          </cell>
          <cell r="R54">
            <v>0</v>
          </cell>
          <cell r="S54">
            <v>0</v>
          </cell>
          <cell r="T54">
            <v>5.0082599999999999</v>
          </cell>
          <cell r="V54">
            <v>2.44008</v>
          </cell>
        </row>
        <row r="55">
          <cell r="Q55">
            <v>15</v>
          </cell>
          <cell r="R55">
            <v>15</v>
          </cell>
          <cell r="S55">
            <v>7.5</v>
          </cell>
          <cell r="T55">
            <v>0</v>
          </cell>
          <cell r="V55">
            <v>5.21732</v>
          </cell>
        </row>
        <row r="56">
          <cell r="Q56">
            <v>10</v>
          </cell>
          <cell r="R56">
            <v>10</v>
          </cell>
          <cell r="S56">
            <v>10</v>
          </cell>
          <cell r="T56">
            <v>0</v>
          </cell>
          <cell r="V56">
            <v>290.36</v>
          </cell>
        </row>
        <row r="57">
          <cell r="Q57">
            <v>0</v>
          </cell>
          <cell r="R57">
            <v>0</v>
          </cell>
          <cell r="S57">
            <v>0</v>
          </cell>
          <cell r="T57">
            <v>171.54978</v>
          </cell>
          <cell r="V57">
            <v>101.90630999999999</v>
          </cell>
        </row>
        <row r="58">
          <cell r="Q58">
            <v>0</v>
          </cell>
          <cell r="R58">
            <v>0</v>
          </cell>
          <cell r="S58">
            <v>0</v>
          </cell>
          <cell r="T58">
            <v>59.028419999999997</v>
          </cell>
          <cell r="V58">
            <v>0</v>
          </cell>
        </row>
        <row r="59">
          <cell r="Q59">
            <v>0</v>
          </cell>
          <cell r="R59">
            <v>649</v>
          </cell>
          <cell r="S59">
            <v>649</v>
          </cell>
          <cell r="T59">
            <v>649.44181999999989</v>
          </cell>
          <cell r="V59">
            <v>36.228809999999996</v>
          </cell>
        </row>
        <row r="60">
          <cell r="Q60">
            <v>15</v>
          </cell>
          <cell r="R60">
            <v>29.5</v>
          </cell>
          <cell r="S60">
            <v>21</v>
          </cell>
          <cell r="T60">
            <v>48.154449999999997</v>
          </cell>
          <cell r="V60">
            <v>18.947520000000001</v>
          </cell>
        </row>
        <row r="61">
          <cell r="Q61">
            <v>0</v>
          </cell>
          <cell r="R61">
            <v>2.4</v>
          </cell>
          <cell r="S61">
            <v>2.4</v>
          </cell>
          <cell r="T61">
            <v>2.3872100000000001</v>
          </cell>
          <cell r="V61">
            <v>0</v>
          </cell>
        </row>
        <row r="62">
          <cell r="Q62">
            <v>200</v>
          </cell>
          <cell r="R62">
            <v>240</v>
          </cell>
          <cell r="S62">
            <v>195</v>
          </cell>
          <cell r="T62">
            <v>193.81846999999999</v>
          </cell>
          <cell r="V62">
            <v>204.86978999999999</v>
          </cell>
        </row>
        <row r="63">
          <cell r="Q63">
            <v>16000</v>
          </cell>
          <cell r="R63">
            <v>31523.656000000003</v>
          </cell>
          <cell r="S63">
            <v>22523.656000000003</v>
          </cell>
          <cell r="T63">
            <v>28876.825060000003</v>
          </cell>
          <cell r="V63">
            <v>17090.810430000001</v>
          </cell>
        </row>
        <row r="65">
          <cell r="B65">
            <v>2981</v>
          </cell>
          <cell r="C65">
            <v>21214.407999999999</v>
          </cell>
          <cell r="D65">
            <v>20038.913</v>
          </cell>
          <cell r="E65">
            <v>28153.40263</v>
          </cell>
          <cell r="G65">
            <v>19471.732029999999</v>
          </cell>
        </row>
        <row r="131">
          <cell r="B131">
            <v>0</v>
          </cell>
          <cell r="C131">
            <v>0</v>
          </cell>
          <cell r="D131">
            <v>0</v>
          </cell>
          <cell r="E131">
            <v>0</v>
          </cell>
          <cell r="G131">
            <v>0</v>
          </cell>
        </row>
        <row r="197">
          <cell r="B197">
            <v>0</v>
          </cell>
          <cell r="C197">
            <v>0</v>
          </cell>
          <cell r="D197">
            <v>0</v>
          </cell>
          <cell r="E197">
            <v>1.34334</v>
          </cell>
          <cell r="G197">
            <v>0</v>
          </cell>
        </row>
        <row r="263">
          <cell r="B263">
            <v>0</v>
          </cell>
          <cell r="C263">
            <v>0</v>
          </cell>
          <cell r="D263">
            <v>0</v>
          </cell>
          <cell r="E263">
            <v>159.14887999999999</v>
          </cell>
          <cell r="G263">
            <v>104.26013999999999</v>
          </cell>
        </row>
        <row r="329">
          <cell r="B329">
            <v>16050</v>
          </cell>
          <cell r="C329">
            <v>21099</v>
          </cell>
          <cell r="D329">
            <v>12071</v>
          </cell>
          <cell r="E329">
            <v>18266.577260000002</v>
          </cell>
          <cell r="G329">
            <v>9089.7829200000015</v>
          </cell>
        </row>
      </sheetData>
      <sheetData sheetId="11">
        <row r="12">
          <cell r="Q12">
            <v>0</v>
          </cell>
          <cell r="R12">
            <v>0</v>
          </cell>
          <cell r="S12">
            <v>0</v>
          </cell>
          <cell r="T12">
            <v>0</v>
          </cell>
          <cell r="V12">
            <v>0</v>
          </cell>
        </row>
        <row r="13">
          <cell r="Q13">
            <v>0</v>
          </cell>
          <cell r="R13">
            <v>0</v>
          </cell>
          <cell r="S13">
            <v>0</v>
          </cell>
          <cell r="T13">
            <v>0</v>
          </cell>
          <cell r="V13">
            <v>0</v>
          </cell>
        </row>
        <row r="14">
          <cell r="Q14">
            <v>0</v>
          </cell>
          <cell r="R14">
            <v>0</v>
          </cell>
          <cell r="S14">
            <v>0</v>
          </cell>
          <cell r="T14">
            <v>0</v>
          </cell>
          <cell r="V14">
            <v>0</v>
          </cell>
        </row>
        <row r="15">
          <cell r="Q15">
            <v>0</v>
          </cell>
          <cell r="R15">
            <v>0</v>
          </cell>
          <cell r="S15">
            <v>0</v>
          </cell>
          <cell r="T15">
            <v>0</v>
          </cell>
          <cell r="V15">
            <v>0</v>
          </cell>
        </row>
        <row r="16">
          <cell r="Q16">
            <v>0</v>
          </cell>
          <cell r="R16">
            <v>0</v>
          </cell>
          <cell r="S16">
            <v>0</v>
          </cell>
          <cell r="T16">
            <v>0</v>
          </cell>
          <cell r="V16">
            <v>4.6859999999999999</v>
          </cell>
        </row>
        <row r="17">
          <cell r="Q17">
            <v>0</v>
          </cell>
          <cell r="R17">
            <v>0</v>
          </cell>
          <cell r="S17">
            <v>0</v>
          </cell>
          <cell r="T17">
            <v>0</v>
          </cell>
          <cell r="V17">
            <v>0</v>
          </cell>
        </row>
        <row r="18">
          <cell r="Q18">
            <v>0</v>
          </cell>
          <cell r="R18">
            <v>0</v>
          </cell>
          <cell r="S18">
            <v>0</v>
          </cell>
          <cell r="T18">
            <v>0</v>
          </cell>
          <cell r="V18">
            <v>0</v>
          </cell>
        </row>
        <row r="19">
          <cell r="Q19">
            <v>0</v>
          </cell>
          <cell r="R19">
            <v>0</v>
          </cell>
          <cell r="S19">
            <v>0</v>
          </cell>
          <cell r="T19">
            <v>0</v>
          </cell>
          <cell r="V19">
            <v>0</v>
          </cell>
        </row>
        <row r="20">
          <cell r="Q20">
            <v>0</v>
          </cell>
          <cell r="R20">
            <v>0</v>
          </cell>
          <cell r="S20">
            <v>0</v>
          </cell>
          <cell r="T20">
            <v>0</v>
          </cell>
          <cell r="V20">
            <v>1.474</v>
          </cell>
        </row>
        <row r="21">
          <cell r="Q21">
            <v>0</v>
          </cell>
          <cell r="R21">
            <v>0</v>
          </cell>
          <cell r="S21">
            <v>0</v>
          </cell>
          <cell r="T21">
            <v>0</v>
          </cell>
          <cell r="V21">
            <v>0</v>
          </cell>
        </row>
        <row r="22">
          <cell r="Q22">
            <v>0</v>
          </cell>
          <cell r="R22">
            <v>0</v>
          </cell>
          <cell r="S22">
            <v>0</v>
          </cell>
          <cell r="T22">
            <v>0</v>
          </cell>
          <cell r="V22">
            <v>0</v>
          </cell>
        </row>
        <row r="23">
          <cell r="Q23">
            <v>1.05</v>
          </cell>
          <cell r="R23">
            <v>1.05</v>
          </cell>
          <cell r="S23">
            <v>0</v>
          </cell>
          <cell r="T23">
            <v>0</v>
          </cell>
          <cell r="V23">
            <v>1.05</v>
          </cell>
        </row>
        <row r="24">
          <cell r="Q24">
            <v>0</v>
          </cell>
          <cell r="R24">
            <v>0</v>
          </cell>
          <cell r="S24">
            <v>0</v>
          </cell>
          <cell r="T24">
            <v>0</v>
          </cell>
          <cell r="V24">
            <v>2.3719600000000001</v>
          </cell>
        </row>
        <row r="25">
          <cell r="Q25">
            <v>0</v>
          </cell>
          <cell r="R25">
            <v>0</v>
          </cell>
          <cell r="S25">
            <v>0</v>
          </cell>
          <cell r="T25">
            <v>4.9930000000000002E-2</v>
          </cell>
          <cell r="V25">
            <v>0</v>
          </cell>
        </row>
        <row r="26">
          <cell r="Q26">
            <v>0</v>
          </cell>
          <cell r="R26">
            <v>0</v>
          </cell>
          <cell r="S26">
            <v>0</v>
          </cell>
          <cell r="T26">
            <v>0</v>
          </cell>
          <cell r="V26">
            <v>0</v>
          </cell>
        </row>
        <row r="27">
          <cell r="Q27">
            <v>0</v>
          </cell>
          <cell r="R27">
            <v>0</v>
          </cell>
          <cell r="S27">
            <v>0</v>
          </cell>
          <cell r="T27">
            <v>0</v>
          </cell>
          <cell r="V27">
            <v>0</v>
          </cell>
        </row>
        <row r="28">
          <cell r="Q28">
            <v>0</v>
          </cell>
          <cell r="R28">
            <v>0</v>
          </cell>
          <cell r="S28">
            <v>0</v>
          </cell>
          <cell r="T28">
            <v>0</v>
          </cell>
          <cell r="V28">
            <v>0</v>
          </cell>
        </row>
        <row r="29">
          <cell r="Q29">
            <v>0</v>
          </cell>
          <cell r="R29">
            <v>0</v>
          </cell>
          <cell r="S29">
            <v>0</v>
          </cell>
          <cell r="T29">
            <v>0</v>
          </cell>
          <cell r="V29">
            <v>0</v>
          </cell>
        </row>
        <row r="30">
          <cell r="Q30">
            <v>0</v>
          </cell>
          <cell r="R30">
            <v>0</v>
          </cell>
          <cell r="S30">
            <v>0</v>
          </cell>
          <cell r="T30">
            <v>0</v>
          </cell>
          <cell r="V30">
            <v>0</v>
          </cell>
        </row>
        <row r="31">
          <cell r="Q31">
            <v>0</v>
          </cell>
          <cell r="R31">
            <v>0</v>
          </cell>
          <cell r="S31">
            <v>0</v>
          </cell>
          <cell r="T31">
            <v>0</v>
          </cell>
          <cell r="V31">
            <v>0</v>
          </cell>
        </row>
        <row r="32">
          <cell r="Q32">
            <v>0</v>
          </cell>
          <cell r="R32">
            <v>0</v>
          </cell>
          <cell r="S32">
            <v>0</v>
          </cell>
          <cell r="T32">
            <v>0</v>
          </cell>
          <cell r="V32">
            <v>1</v>
          </cell>
        </row>
        <row r="33">
          <cell r="Q33">
            <v>0</v>
          </cell>
          <cell r="R33">
            <v>0</v>
          </cell>
          <cell r="S33">
            <v>0</v>
          </cell>
          <cell r="T33">
            <v>0</v>
          </cell>
          <cell r="V33">
            <v>0</v>
          </cell>
        </row>
        <row r="34">
          <cell r="Q34">
            <v>0</v>
          </cell>
          <cell r="R34">
            <v>0</v>
          </cell>
          <cell r="S34">
            <v>0</v>
          </cell>
          <cell r="T34">
            <v>0</v>
          </cell>
          <cell r="V34">
            <v>0</v>
          </cell>
        </row>
        <row r="35">
          <cell r="Q35">
            <v>0</v>
          </cell>
          <cell r="R35">
            <v>0</v>
          </cell>
          <cell r="S35">
            <v>0</v>
          </cell>
          <cell r="T35">
            <v>0</v>
          </cell>
          <cell r="V35">
            <v>0</v>
          </cell>
        </row>
        <row r="36">
          <cell r="Q36">
            <v>0</v>
          </cell>
          <cell r="R36">
            <v>0</v>
          </cell>
          <cell r="S36">
            <v>0</v>
          </cell>
          <cell r="T36">
            <v>0</v>
          </cell>
          <cell r="V36">
            <v>0</v>
          </cell>
        </row>
        <row r="37">
          <cell r="Q37">
            <v>0</v>
          </cell>
          <cell r="R37">
            <v>0</v>
          </cell>
          <cell r="S37">
            <v>0</v>
          </cell>
          <cell r="T37">
            <v>0</v>
          </cell>
          <cell r="V37">
            <v>0</v>
          </cell>
        </row>
        <row r="38">
          <cell r="Q38">
            <v>0</v>
          </cell>
          <cell r="R38">
            <v>0</v>
          </cell>
          <cell r="S38">
            <v>0</v>
          </cell>
          <cell r="T38">
            <v>0</v>
          </cell>
          <cell r="V38">
            <v>0</v>
          </cell>
        </row>
        <row r="39">
          <cell r="Q39">
            <v>0</v>
          </cell>
          <cell r="R39">
            <v>0</v>
          </cell>
          <cell r="S39">
            <v>0</v>
          </cell>
          <cell r="T39">
            <v>0</v>
          </cell>
          <cell r="V39">
            <v>0</v>
          </cell>
        </row>
        <row r="40">
          <cell r="Q40">
            <v>0</v>
          </cell>
          <cell r="R40">
            <v>0</v>
          </cell>
          <cell r="S40">
            <v>0</v>
          </cell>
          <cell r="T40">
            <v>0</v>
          </cell>
          <cell r="V40">
            <v>0</v>
          </cell>
        </row>
        <row r="41">
          <cell r="Q41">
            <v>0</v>
          </cell>
          <cell r="R41">
            <v>0</v>
          </cell>
          <cell r="S41">
            <v>0</v>
          </cell>
          <cell r="T41">
            <v>0</v>
          </cell>
          <cell r="V41">
            <v>0</v>
          </cell>
        </row>
        <row r="42">
          <cell r="Q42">
            <v>0</v>
          </cell>
          <cell r="R42">
            <v>0</v>
          </cell>
          <cell r="S42">
            <v>0</v>
          </cell>
          <cell r="T42">
            <v>0</v>
          </cell>
          <cell r="V42">
            <v>0</v>
          </cell>
        </row>
        <row r="43">
          <cell r="Q43">
            <v>0</v>
          </cell>
          <cell r="R43">
            <v>0</v>
          </cell>
          <cell r="S43">
            <v>0</v>
          </cell>
          <cell r="T43">
            <v>0</v>
          </cell>
          <cell r="V43">
            <v>0</v>
          </cell>
        </row>
        <row r="44">
          <cell r="Q44">
            <v>0</v>
          </cell>
          <cell r="R44">
            <v>0</v>
          </cell>
          <cell r="S44">
            <v>0</v>
          </cell>
          <cell r="T44">
            <v>0</v>
          </cell>
          <cell r="V44">
            <v>0</v>
          </cell>
        </row>
        <row r="45">
          <cell r="Q45">
            <v>0</v>
          </cell>
          <cell r="R45">
            <v>0</v>
          </cell>
          <cell r="S45">
            <v>0</v>
          </cell>
          <cell r="T45">
            <v>0</v>
          </cell>
          <cell r="V45">
            <v>0</v>
          </cell>
        </row>
        <row r="46">
          <cell r="Q46">
            <v>0</v>
          </cell>
          <cell r="R46">
            <v>0</v>
          </cell>
          <cell r="S46">
            <v>0</v>
          </cell>
          <cell r="T46">
            <v>0</v>
          </cell>
          <cell r="V46">
            <v>0</v>
          </cell>
        </row>
        <row r="47">
          <cell r="Q47">
            <v>0</v>
          </cell>
          <cell r="R47">
            <v>0</v>
          </cell>
          <cell r="S47">
            <v>0</v>
          </cell>
          <cell r="T47">
            <v>0</v>
          </cell>
          <cell r="V47">
            <v>0</v>
          </cell>
        </row>
        <row r="48">
          <cell r="Q48">
            <v>0</v>
          </cell>
          <cell r="R48">
            <v>0</v>
          </cell>
          <cell r="S48">
            <v>0</v>
          </cell>
          <cell r="T48">
            <v>0</v>
          </cell>
          <cell r="V48">
            <v>0</v>
          </cell>
        </row>
        <row r="49">
          <cell r="Q49">
            <v>0</v>
          </cell>
          <cell r="R49">
            <v>0</v>
          </cell>
          <cell r="S49">
            <v>0</v>
          </cell>
          <cell r="T49">
            <v>0</v>
          </cell>
          <cell r="V49">
            <v>0</v>
          </cell>
        </row>
        <row r="50">
          <cell r="Q50">
            <v>0</v>
          </cell>
          <cell r="R50">
            <v>0</v>
          </cell>
          <cell r="S50">
            <v>0</v>
          </cell>
          <cell r="T50">
            <v>0</v>
          </cell>
          <cell r="V50">
            <v>1.2372799999999999</v>
          </cell>
        </row>
        <row r="51">
          <cell r="Q51">
            <v>0</v>
          </cell>
          <cell r="R51">
            <v>0</v>
          </cell>
          <cell r="S51">
            <v>0</v>
          </cell>
          <cell r="T51">
            <v>0</v>
          </cell>
          <cell r="V51">
            <v>0</v>
          </cell>
        </row>
        <row r="52">
          <cell r="Q52">
            <v>0</v>
          </cell>
          <cell r="R52">
            <v>0</v>
          </cell>
          <cell r="S52">
            <v>0</v>
          </cell>
          <cell r="T52">
            <v>0</v>
          </cell>
          <cell r="V52">
            <v>0</v>
          </cell>
        </row>
        <row r="53">
          <cell r="Q53">
            <v>0</v>
          </cell>
          <cell r="R53">
            <v>0</v>
          </cell>
          <cell r="S53">
            <v>0</v>
          </cell>
          <cell r="T53">
            <v>0</v>
          </cell>
          <cell r="V53">
            <v>0</v>
          </cell>
        </row>
        <row r="54">
          <cell r="Q54">
            <v>0</v>
          </cell>
          <cell r="R54">
            <v>0</v>
          </cell>
          <cell r="S54">
            <v>0</v>
          </cell>
          <cell r="T54">
            <v>0</v>
          </cell>
          <cell r="V54">
            <v>0</v>
          </cell>
        </row>
        <row r="55">
          <cell r="Q55">
            <v>0</v>
          </cell>
          <cell r="R55">
            <v>0</v>
          </cell>
          <cell r="S55">
            <v>0</v>
          </cell>
          <cell r="T55">
            <v>0</v>
          </cell>
          <cell r="V55">
            <v>0</v>
          </cell>
        </row>
        <row r="56">
          <cell r="Q56">
            <v>0</v>
          </cell>
          <cell r="R56">
            <v>0</v>
          </cell>
          <cell r="S56">
            <v>0</v>
          </cell>
          <cell r="T56">
            <v>0</v>
          </cell>
          <cell r="V56">
            <v>0</v>
          </cell>
        </row>
        <row r="57">
          <cell r="Q57">
            <v>0</v>
          </cell>
          <cell r="R57">
            <v>0</v>
          </cell>
          <cell r="S57">
            <v>0</v>
          </cell>
          <cell r="T57">
            <v>0</v>
          </cell>
          <cell r="V57">
            <v>0</v>
          </cell>
        </row>
        <row r="58">
          <cell r="Q58">
            <v>0</v>
          </cell>
          <cell r="R58">
            <v>0</v>
          </cell>
          <cell r="S58">
            <v>0</v>
          </cell>
          <cell r="T58">
            <v>0</v>
          </cell>
          <cell r="V58">
            <v>0</v>
          </cell>
        </row>
        <row r="59">
          <cell r="Q59">
            <v>0</v>
          </cell>
          <cell r="R59">
            <v>0</v>
          </cell>
          <cell r="S59">
            <v>0</v>
          </cell>
          <cell r="T59">
            <v>0</v>
          </cell>
          <cell r="V59">
            <v>0</v>
          </cell>
        </row>
        <row r="60">
          <cell r="Q60">
            <v>0</v>
          </cell>
          <cell r="R60">
            <v>0</v>
          </cell>
          <cell r="S60">
            <v>0</v>
          </cell>
          <cell r="T60">
            <v>0</v>
          </cell>
          <cell r="V60">
            <v>0</v>
          </cell>
        </row>
        <row r="61">
          <cell r="Q61">
            <v>0</v>
          </cell>
          <cell r="R61">
            <v>0</v>
          </cell>
          <cell r="S61">
            <v>0</v>
          </cell>
          <cell r="T61">
            <v>0</v>
          </cell>
          <cell r="V61">
            <v>0</v>
          </cell>
        </row>
        <row r="62">
          <cell r="Q62">
            <v>0</v>
          </cell>
          <cell r="R62">
            <v>0</v>
          </cell>
          <cell r="S62">
            <v>0</v>
          </cell>
          <cell r="T62">
            <v>0</v>
          </cell>
          <cell r="V62">
            <v>0</v>
          </cell>
        </row>
        <row r="63">
          <cell r="Q63">
            <v>85</v>
          </cell>
          <cell r="R63">
            <v>85</v>
          </cell>
          <cell r="S63">
            <v>40</v>
          </cell>
          <cell r="T63">
            <v>42.354050000000001</v>
          </cell>
          <cell r="V63">
            <v>42.070980000000006</v>
          </cell>
        </row>
        <row r="65">
          <cell r="B65">
            <v>86.05</v>
          </cell>
          <cell r="C65">
            <v>86.05</v>
          </cell>
          <cell r="D65">
            <v>40</v>
          </cell>
          <cell r="E65">
            <v>42.403980000000004</v>
          </cell>
          <cell r="G65">
            <v>53.890220000000006</v>
          </cell>
        </row>
        <row r="131">
          <cell r="B131">
            <v>0</v>
          </cell>
          <cell r="C131">
            <v>0</v>
          </cell>
          <cell r="D131">
            <v>0</v>
          </cell>
          <cell r="E131">
            <v>0</v>
          </cell>
          <cell r="G131">
            <v>0</v>
          </cell>
        </row>
      </sheetData>
      <sheetData sheetId="12" refreshError="1"/>
      <sheetData sheetId="13">
        <row r="65">
          <cell r="B65">
            <v>0</v>
          </cell>
          <cell r="C65">
            <v>0</v>
          </cell>
          <cell r="D65">
            <v>0</v>
          </cell>
          <cell r="E65">
            <v>0</v>
          </cell>
          <cell r="G65">
            <v>0</v>
          </cell>
        </row>
        <row r="131">
          <cell r="B131">
            <v>0</v>
          </cell>
          <cell r="C131">
            <v>0</v>
          </cell>
          <cell r="D131">
            <v>0</v>
          </cell>
          <cell r="E131">
            <v>0</v>
          </cell>
          <cell r="G131">
            <v>0</v>
          </cell>
        </row>
        <row r="197">
          <cell r="B197">
            <v>7481.3140000000003</v>
          </cell>
          <cell r="C197">
            <v>7481.3140000000003</v>
          </cell>
          <cell r="D197">
            <v>3518.9539999999997</v>
          </cell>
          <cell r="E197">
            <v>6910.3512200000005</v>
          </cell>
          <cell r="G197">
            <v>3408.7927500000001</v>
          </cell>
        </row>
        <row r="263">
          <cell r="B263">
            <v>0</v>
          </cell>
          <cell r="C263">
            <v>0</v>
          </cell>
          <cell r="D263">
            <v>0</v>
          </cell>
          <cell r="E263">
            <v>0</v>
          </cell>
          <cell r="G263">
            <v>0</v>
          </cell>
        </row>
        <row r="329">
          <cell r="B329">
            <v>0</v>
          </cell>
          <cell r="C329">
            <v>0</v>
          </cell>
          <cell r="D329">
            <v>0</v>
          </cell>
          <cell r="E329">
            <v>0</v>
          </cell>
          <cell r="G329">
            <v>0</v>
          </cell>
        </row>
      </sheetData>
      <sheetData sheetId="14">
        <row r="65">
          <cell r="B65">
            <v>0</v>
          </cell>
          <cell r="C65">
            <v>0</v>
          </cell>
          <cell r="D65">
            <v>0</v>
          </cell>
          <cell r="E65">
            <v>0</v>
          </cell>
          <cell r="G65">
            <v>0</v>
          </cell>
        </row>
        <row r="131">
          <cell r="B131">
            <v>0</v>
          </cell>
          <cell r="C131">
            <v>1125</v>
          </cell>
          <cell r="D131">
            <v>1125</v>
          </cell>
          <cell r="E131">
            <v>1662.146</v>
          </cell>
          <cell r="G131">
            <v>0</v>
          </cell>
        </row>
        <row r="197">
          <cell r="B197">
            <v>10</v>
          </cell>
          <cell r="C197">
            <v>0</v>
          </cell>
          <cell r="D197">
            <v>0</v>
          </cell>
          <cell r="E197">
            <v>75.636389999999992</v>
          </cell>
          <cell r="G197">
            <v>26.807369999999999</v>
          </cell>
        </row>
        <row r="263">
          <cell r="B263">
            <v>887.2</v>
          </cell>
          <cell r="C263">
            <v>1090.502</v>
          </cell>
          <cell r="D263">
            <v>455.50200000000007</v>
          </cell>
          <cell r="E263">
            <v>4844.59519</v>
          </cell>
          <cell r="G263">
            <v>701.55470999999989</v>
          </cell>
        </row>
      </sheetData>
      <sheetData sheetId="15">
        <row r="65">
          <cell r="B65">
            <v>0.10100000000000001</v>
          </cell>
          <cell r="C65">
            <v>0.10100000000000001</v>
          </cell>
          <cell r="D65">
            <v>0.10100000000000001</v>
          </cell>
          <cell r="E65">
            <v>0.10100000000000001</v>
          </cell>
          <cell r="G65">
            <v>0.10100000000000001</v>
          </cell>
        </row>
        <row r="131">
          <cell r="B131">
            <v>82.8</v>
          </cell>
          <cell r="C131">
            <v>82.8</v>
          </cell>
          <cell r="D131">
            <v>42</v>
          </cell>
          <cell r="E131">
            <v>40.758609999999997</v>
          </cell>
          <cell r="G131">
            <v>46.639199999999995</v>
          </cell>
        </row>
        <row r="197">
          <cell r="B197">
            <v>4327.2</v>
          </cell>
          <cell r="C197">
            <v>4597.2</v>
          </cell>
          <cell r="D197">
            <v>2002.6</v>
          </cell>
          <cell r="E197">
            <v>8945.0775699999995</v>
          </cell>
          <cell r="G197">
            <v>3075.2193300000004</v>
          </cell>
        </row>
        <row r="263">
          <cell r="B263">
            <v>358245.80500000005</v>
          </cell>
          <cell r="C263">
            <v>548662.50891999993</v>
          </cell>
          <cell r="D263">
            <v>284158.92579500005</v>
          </cell>
          <cell r="E263">
            <v>283169.75334</v>
          </cell>
          <cell r="G263">
            <v>344049.07862999995</v>
          </cell>
        </row>
      </sheetData>
      <sheetData sheetId="16">
        <row r="65">
          <cell r="B65">
            <v>20000</v>
          </cell>
          <cell r="C65">
            <v>20400.726999999999</v>
          </cell>
          <cell r="D65">
            <v>10400.727000000001</v>
          </cell>
          <cell r="E65">
            <v>10891.53607</v>
          </cell>
          <cell r="G65">
            <v>8757.8826300000001</v>
          </cell>
        </row>
        <row r="131">
          <cell r="B131">
            <v>173172.12</v>
          </cell>
          <cell r="C131">
            <v>186091.14799999999</v>
          </cell>
          <cell r="D131">
            <v>96558.027999999991</v>
          </cell>
          <cell r="E131">
            <v>109343.89661</v>
          </cell>
          <cell r="G131">
            <v>171593.60329999999</v>
          </cell>
        </row>
        <row r="197">
          <cell r="B197">
            <v>0</v>
          </cell>
          <cell r="C197">
            <v>0</v>
          </cell>
          <cell r="D197">
            <v>0</v>
          </cell>
          <cell r="E197">
            <v>0</v>
          </cell>
          <cell r="G197">
            <v>0</v>
          </cell>
        </row>
        <row r="263">
          <cell r="B263">
            <v>53.658000000000001</v>
          </cell>
          <cell r="C263">
            <v>53.658000000000001</v>
          </cell>
          <cell r="D263">
            <v>26.829000000000001</v>
          </cell>
          <cell r="E263">
            <v>346.67450000000002</v>
          </cell>
          <cell r="G263">
            <v>312.94</v>
          </cell>
        </row>
        <row r="395">
          <cell r="B395">
            <v>250</v>
          </cell>
          <cell r="C395">
            <v>250</v>
          </cell>
          <cell r="D395">
            <v>200</v>
          </cell>
          <cell r="E395">
            <v>1343.9630999999999</v>
          </cell>
          <cell r="G395">
            <v>83.966059999999999</v>
          </cell>
        </row>
      </sheetData>
      <sheetData sheetId="17">
        <row r="65">
          <cell r="B65">
            <v>127070.9</v>
          </cell>
          <cell r="C65">
            <v>109637.10327999998</v>
          </cell>
          <cell r="D65">
            <v>88366.372279999996</v>
          </cell>
          <cell r="E65">
            <v>43119.151129999998</v>
          </cell>
          <cell r="G65">
            <v>18383.218730000001</v>
          </cell>
        </row>
      </sheetData>
      <sheetData sheetId="18" refreshError="1"/>
      <sheetData sheetId="19" refreshError="1"/>
      <sheetData sheetId="20" refreshError="1"/>
      <sheetData sheetId="21" refreshError="1"/>
      <sheetData sheetId="22">
        <row r="67">
          <cell r="B67">
            <v>9262129.9980000015</v>
          </cell>
        </row>
      </sheetData>
      <sheetData sheetId="23"/>
      <sheetData sheetId="24">
        <row r="65">
          <cell r="C65">
            <v>1197746.2479999999</v>
          </cell>
        </row>
      </sheetData>
      <sheetData sheetId="25">
        <row r="35">
          <cell r="C35">
            <v>148</v>
          </cell>
        </row>
      </sheetData>
      <sheetData sheetId="26">
        <row r="93">
          <cell r="C93">
            <v>8064235.75</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CB7EB-14E5-4A53-9BF7-D0B6A637126A}">
  <sheetPr>
    <tabColor indexed="14"/>
  </sheetPr>
  <dimension ref="A1:U130"/>
  <sheetViews>
    <sheetView view="pageBreakPreview" zoomScale="75" zoomScaleNormal="75" zoomScaleSheetLayoutView="75" workbookViewId="0">
      <selection activeCell="I69" sqref="I69"/>
    </sheetView>
  </sheetViews>
  <sheetFormatPr defaultColWidth="9.1796875" defaultRowHeight="13" x14ac:dyDescent="0.25"/>
  <cols>
    <col min="1" max="1" width="41.54296875" style="1" customWidth="1"/>
    <col min="2" max="2" width="14.453125" style="1" customWidth="1"/>
    <col min="3" max="3" width="15" style="44" customWidth="1"/>
    <col min="4" max="4" width="15.7265625" style="44" customWidth="1"/>
    <col min="5" max="5" width="17.1796875" style="44" customWidth="1"/>
    <col min="6" max="6" width="16.54296875" style="1" customWidth="1"/>
    <col min="7" max="7" width="15.453125" style="1" customWidth="1"/>
    <col min="8" max="8" width="11.1796875" style="1" customWidth="1"/>
    <col min="9" max="9" width="13.26953125" style="1" customWidth="1"/>
    <col min="10" max="10" width="9.1796875" style="1" customWidth="1"/>
    <col min="11" max="11" width="12.81640625" style="1" customWidth="1"/>
    <col min="12" max="12" width="8.453125" style="1" customWidth="1"/>
    <col min="13" max="13" width="13.26953125" style="1" customWidth="1"/>
    <col min="14" max="14" width="13" style="1" customWidth="1"/>
    <col min="15" max="15" width="12.81640625" style="1" customWidth="1"/>
    <col min="16" max="16" width="25" style="1" customWidth="1"/>
    <col min="17" max="17" width="11.1796875" style="1" customWidth="1"/>
    <col min="18" max="18" width="11.453125" style="1" customWidth="1"/>
    <col min="19" max="19" width="11.26953125" style="1" bestFit="1" customWidth="1"/>
    <col min="20" max="16384" width="9.1796875" style="1"/>
  </cols>
  <sheetData>
    <row r="1" spans="1:21" ht="21.65" customHeight="1" x14ac:dyDescent="0.25">
      <c r="A1" s="180" t="s">
        <v>0</v>
      </c>
      <c r="B1" s="180"/>
      <c r="C1" s="180"/>
      <c r="D1" s="180"/>
      <c r="E1" s="180"/>
      <c r="F1" s="180"/>
      <c r="G1" s="180"/>
      <c r="H1" s="180"/>
      <c r="I1" s="180"/>
      <c r="J1" s="180"/>
      <c r="K1" s="180"/>
      <c r="L1" s="180"/>
      <c r="M1" s="180"/>
      <c r="N1" s="180"/>
    </row>
    <row r="2" spans="1:21" ht="17.5" customHeight="1" x14ac:dyDescent="0.25">
      <c r="A2" s="181" t="s">
        <v>1</v>
      </c>
      <c r="B2" s="181"/>
      <c r="C2" s="181"/>
      <c r="D2" s="181"/>
      <c r="E2" s="181"/>
      <c r="F2" s="181"/>
      <c r="G2" s="181"/>
      <c r="H2" s="181"/>
      <c r="I2" s="181"/>
      <c r="J2" s="181"/>
      <c r="K2" s="181"/>
      <c r="L2" s="181"/>
      <c r="M2" s="181"/>
      <c r="N2" s="181"/>
    </row>
    <row r="3" spans="1:21" ht="22.15" customHeight="1" x14ac:dyDescent="0.25">
      <c r="A3" s="182" t="s">
        <v>2</v>
      </c>
      <c r="B3" s="182"/>
      <c r="C3" s="182"/>
      <c r="D3" s="182"/>
      <c r="E3" s="182"/>
      <c r="F3" s="182"/>
      <c r="G3" s="182"/>
      <c r="H3" s="182"/>
      <c r="I3" s="182"/>
      <c r="J3" s="182"/>
      <c r="K3" s="182"/>
      <c r="L3" s="182"/>
      <c r="M3" s="182"/>
      <c r="N3" s="182"/>
    </row>
    <row r="4" spans="1:21" ht="19.5" customHeight="1" x14ac:dyDescent="0.25">
      <c r="A4" s="183" t="s">
        <v>3</v>
      </c>
      <c r="B4" s="183"/>
      <c r="C4" s="183"/>
      <c r="D4" s="183"/>
      <c r="E4" s="183"/>
      <c r="F4" s="183"/>
      <c r="G4" s="183"/>
      <c r="H4" s="183"/>
      <c r="I4" s="183"/>
      <c r="J4" s="183"/>
      <c r="K4" s="183"/>
      <c r="L4" s="183"/>
      <c r="M4" s="183"/>
      <c r="N4" s="183"/>
    </row>
    <row r="5" spans="1:21" ht="20" customHeight="1" x14ac:dyDescent="0.25">
      <c r="A5" s="2"/>
      <c r="B5" s="3"/>
      <c r="C5" s="4"/>
      <c r="D5" s="4"/>
      <c r="E5" s="5"/>
      <c r="F5" s="6"/>
      <c r="G5" s="9"/>
      <c r="H5" s="8"/>
      <c r="I5" s="8"/>
      <c r="J5" s="8"/>
      <c r="K5" s="7"/>
      <c r="L5" s="8"/>
      <c r="M5" s="8"/>
      <c r="N5" s="10" t="s">
        <v>4</v>
      </c>
    </row>
    <row r="6" spans="1:21" ht="54" customHeight="1" x14ac:dyDescent="0.25">
      <c r="A6" s="184" t="s">
        <v>5</v>
      </c>
      <c r="B6" s="187" t="s">
        <v>6</v>
      </c>
      <c r="C6" s="187" t="s">
        <v>7</v>
      </c>
      <c r="D6" s="190" t="s">
        <v>8</v>
      </c>
      <c r="E6" s="193" t="s">
        <v>9</v>
      </c>
      <c r="F6" s="194"/>
      <c r="G6" s="193" t="s">
        <v>10</v>
      </c>
      <c r="H6" s="194"/>
      <c r="I6" s="194"/>
      <c r="J6" s="194"/>
      <c r="K6" s="194"/>
      <c r="L6" s="194"/>
      <c r="M6" s="194"/>
      <c r="N6" s="195"/>
    </row>
    <row r="7" spans="1:21" ht="83.9" customHeight="1" x14ac:dyDescent="0.25">
      <c r="A7" s="185"/>
      <c r="B7" s="188"/>
      <c r="C7" s="188"/>
      <c r="D7" s="191"/>
      <c r="E7" s="199" t="s">
        <v>11</v>
      </c>
      <c r="F7" s="199" t="s">
        <v>12</v>
      </c>
      <c r="G7" s="201" t="s">
        <v>13</v>
      </c>
      <c r="H7" s="202"/>
      <c r="I7" s="196" t="s">
        <v>14</v>
      </c>
      <c r="J7" s="197"/>
      <c r="K7" s="196" t="s">
        <v>15</v>
      </c>
      <c r="L7" s="197"/>
      <c r="M7" s="196" t="s">
        <v>16</v>
      </c>
      <c r="N7" s="198"/>
    </row>
    <row r="8" spans="1:21" ht="15.75" customHeight="1" x14ac:dyDescent="0.35">
      <c r="A8" s="186"/>
      <c r="B8" s="189"/>
      <c r="C8" s="189"/>
      <c r="D8" s="192"/>
      <c r="E8" s="200"/>
      <c r="F8" s="200"/>
      <c r="G8" s="11" t="s">
        <v>17</v>
      </c>
      <c r="H8" s="12" t="s">
        <v>18</v>
      </c>
      <c r="I8" s="11" t="s">
        <v>17</v>
      </c>
      <c r="J8" s="12" t="s">
        <v>18</v>
      </c>
      <c r="K8" s="11" t="s">
        <v>17</v>
      </c>
      <c r="L8" s="12" t="s">
        <v>18</v>
      </c>
      <c r="M8" s="11" t="s">
        <v>17</v>
      </c>
      <c r="N8" s="12" t="s">
        <v>18</v>
      </c>
    </row>
    <row r="9" spans="1:21" ht="19.399999999999999" customHeight="1" x14ac:dyDescent="0.25">
      <c r="A9" s="13" t="s">
        <v>19</v>
      </c>
      <c r="B9" s="14">
        <f>'[1]1101_1102_1300_1402_1403_1404'!B7+'[1]1101_1102_1300_1402_1403_1404'!Q73+'[1]1101_1102_1300_1402_1403_1404'!Q205+'[1]1101_1102_1300_1402_1403_1404'!Q800+'[1]1601_1800'!B7+'[1]1601_1800'!Q73+'[1]190901_905'!B7+'[1]190901_905'!B73+'[1]210103_2105_2108'!Q7+'[1]220125(126,129)_2208_2209_2213'!Q7+'[1]2406'!Q7+'[1]3101_3102'!Q7+'[1]220102-220118'!B205</f>
        <v>1012000</v>
      </c>
      <c r="C9" s="14">
        <f>'[1]1101_1102_1300_1402_1403_1404'!C7+'[1]1101_1102_1300_1402_1403_1404'!R73+'[1]1101_1102_1300_1402_1403_1404'!R205+'[1]1101_1102_1300_1402_1403_1404'!R800+'[1]1601_1800'!C7+'[1]1601_1800'!R73+'[1]190901_905'!C7+'[1]190901_905'!C73+'[1]210103_2105_2108'!R7+'[1]220125(126,129)_2208_2209_2213'!R7+'[1]2406'!R7+'[1]3101_3102'!R7+'[1]220102-220118'!C205</f>
        <v>1086573.4540000001</v>
      </c>
      <c r="D9" s="15">
        <f>'[1]1101_1102_1300_1402_1403_1404'!D7+'[1]1101_1102_1300_1402_1403_1404'!S73+'[1]1101_1102_1300_1402_1403_1404'!S205+'[1]1101_1102_1300_1402_1403_1404'!S800+'[1]1601_1800'!D7+'[1]1601_1800'!S73+'[1]190901_905'!D7+'[1]190901_905'!D73+'[1]210103_2105_2108'!S7+'[1]220125(126,129)_2208_2209_2213'!S7+'[1]2406'!S7+'[1]3101_3102'!S7+'[1]220102-220118'!D205</f>
        <v>546247.554</v>
      </c>
      <c r="E9" s="15">
        <f>'[1]1101_1102_1300_1402_1403_1404'!E7+'[1]1101_1102_1300_1402_1403_1404'!T73+'[1]1101_1102_1300_1402_1403_1404'!T205+'[1]1101_1102_1300_1402_1403_1404'!T800+'[1]1601_1800'!E7+'[1]1601_1800'!T73+'[1]190901_905'!E7+'[1]190901_905'!E73+'[1]210103_2105_2108'!T7+'[1]220125(126,129)_2208_2209_2213'!T7+'[1]2406'!T7+'[1]3101_3102'!T7+'[1]220102-220118'!E205</f>
        <v>588241.41978999996</v>
      </c>
      <c r="F9" s="15">
        <f>'[1]1101_1102_1300_1402_1403_1404'!G7+'[1]1101_1102_1300_1402_1403_1404'!V73+'[1]1101_1102_1300_1402_1403_1404'!V205+'[1]1101_1102_1300_1402_1403_1404'!V800+'[1]1601_1800'!G7+'[1]1601_1800'!V73+'[1]190901_905'!G7+'[1]190901_905'!G73+'[1]210103_2105_2108'!V7+'[1]220125(126,129)_2208_2209_2213'!V7+'[1]2406'!V7+'[1]3101_3102'!V7+'[1]220102-220118'!G205</f>
        <v>464905.26309000002</v>
      </c>
      <c r="G9" s="16">
        <f t="shared" ref="G9:G40" si="0">E9-B9</f>
        <v>-423758.58021000004</v>
      </c>
      <c r="H9" s="17">
        <f t="shared" ref="H9:H40" si="1">IF(B9=0,0,E9/B9*100)</f>
        <v>58.126622508893277</v>
      </c>
      <c r="I9" s="16">
        <f t="shared" ref="I9:I40" si="2">E9-C9</f>
        <v>-498332.03421000019</v>
      </c>
      <c r="J9" s="17">
        <f t="shared" ref="J9:J40" si="3">IF(C9=0,0,E9/C9*100)</f>
        <v>54.137289809953323</v>
      </c>
      <c r="K9" s="16">
        <f t="shared" ref="K9:K40" si="4">E9-D9</f>
        <v>41993.865789999953</v>
      </c>
      <c r="L9" s="17">
        <f t="shared" ref="L9:L40" si="5">IF(D9=0,0,E9/D9*100)</f>
        <v>107.68769864185057</v>
      </c>
      <c r="M9" s="16">
        <f t="shared" ref="M9:M40" si="6">E9-F9</f>
        <v>123336.15669999993</v>
      </c>
      <c r="N9" s="17">
        <f t="shared" ref="N9:N40" si="7">IF(F9=0,0,E9/F9*100)</f>
        <v>126.52930962326481</v>
      </c>
      <c r="O9" s="18"/>
      <c r="P9" s="19"/>
      <c r="Q9" s="20"/>
      <c r="R9" s="20"/>
      <c r="S9" s="21"/>
      <c r="T9" s="21"/>
      <c r="U9" s="21"/>
    </row>
    <row r="10" spans="1:21" ht="19.5" customHeight="1" x14ac:dyDescent="0.25">
      <c r="A10" s="22" t="s">
        <v>20</v>
      </c>
      <c r="B10" s="14">
        <f>'[1]1101_1102_1300_1402_1403_1404'!B8+'[1]1101_1102_1300_1402_1403_1404'!Q74+'[1]1101_1102_1300_1402_1403_1404'!Q206+'[1]1101_1102_1300_1402_1403_1404'!Q801+'[1]1601_1800'!B8+'[1]1601_1800'!Q74+'[1]190901_905'!B8+'[1]190901_905'!B74+'[1]210103_2105_2108'!Q8+'[1]220125(126,129)_2208_2209_2213'!Q8+'[1]2406'!Q8+'[1]3101_3102'!Q8</f>
        <v>90</v>
      </c>
      <c r="C10" s="14">
        <f>'[1]1101_1102_1300_1402_1403_1404'!C8+'[1]1101_1102_1300_1402_1403_1404'!R74+'[1]1101_1102_1300_1402_1403_1404'!R206+'[1]1101_1102_1300_1402_1403_1404'!R801+'[1]1601_1800'!C8+'[1]1601_1800'!R74+'[1]190901_905'!C8+'[1]190901_905'!C74+'[1]210103_2105_2108'!R8+'[1]220125(126,129)_2208_2209_2213'!R8+'[1]2406'!R8+'[1]3101_3102'!R8</f>
        <v>103.66200000000001</v>
      </c>
      <c r="D10" s="14">
        <f>'[1]1101_1102_1300_1402_1403_1404'!D8+'[1]1101_1102_1300_1402_1403_1404'!S74+'[1]1101_1102_1300_1402_1403_1404'!S206+'[1]1101_1102_1300_1402_1403_1404'!S801+'[1]1601_1800'!D8+'[1]1601_1800'!S74+'[1]190901_905'!D8+'[1]190901_905'!D74+'[1]210103_2105_2108'!S8+'[1]220125(126,129)_2208_2209_2213'!S8+'[1]2406'!S8+'[1]3101_3102'!S8</f>
        <v>67.02000000000001</v>
      </c>
      <c r="E10" s="15">
        <f>'[1]1101_1102_1300_1402_1403_1404'!E8+'[1]1101_1102_1300_1402_1403_1404'!T74+'[1]1101_1102_1300_1402_1403_1404'!T206+'[1]1101_1102_1300_1402_1403_1404'!T801+'[1]1601_1800'!E8+'[1]1601_1800'!T74+'[1]190901_905'!E8+'[1]190901_905'!E74+'[1]210103_2105_2108'!T8+'[1]220125(126,129)_2208_2209_2213'!T8+'[1]2406'!T8+'[1]3101_3102'!T8</f>
        <v>66.119249999999994</v>
      </c>
      <c r="F10" s="15">
        <f>'[1]1101_1102_1300_1402_1403_1404'!G8+'[1]1101_1102_1300_1402_1403_1404'!V74+'[1]1101_1102_1300_1402_1403_1404'!V206+'[1]1101_1102_1300_1402_1403_1404'!V801+'[1]1601_1800'!G8+'[1]1601_1800'!V74+'[1]190901_905'!G8+'[1]190901_905'!G74+'[1]210103_2105_2108'!V8+'[1]220125(126,129)_2208_2209_2213'!V8+'[1]2406'!V8+'[1]3101_3102'!V8</f>
        <v>60.989750000000001</v>
      </c>
      <c r="G10" s="16">
        <f t="shared" si="0"/>
        <v>-23.880750000000006</v>
      </c>
      <c r="H10" s="17">
        <f t="shared" si="1"/>
        <v>73.465833333333336</v>
      </c>
      <c r="I10" s="16">
        <f t="shared" si="2"/>
        <v>-37.542750000000012</v>
      </c>
      <c r="J10" s="17">
        <f t="shared" si="3"/>
        <v>63.783498292527632</v>
      </c>
      <c r="K10" s="16">
        <f t="shared" si="4"/>
        <v>-0.90075000000001637</v>
      </c>
      <c r="L10" s="17">
        <f t="shared" si="5"/>
        <v>98.655998209489681</v>
      </c>
      <c r="M10" s="16">
        <f t="shared" si="6"/>
        <v>5.1294999999999931</v>
      </c>
      <c r="N10" s="17">
        <f t="shared" si="7"/>
        <v>108.4104296213708</v>
      </c>
      <c r="O10" s="18"/>
      <c r="P10" s="19"/>
      <c r="Q10" s="20"/>
      <c r="R10" s="20"/>
      <c r="S10" s="21"/>
      <c r="T10" s="21"/>
      <c r="U10" s="21"/>
    </row>
    <row r="11" spans="1:21" ht="17.149999999999999" customHeight="1" x14ac:dyDescent="0.25">
      <c r="A11" s="22" t="s">
        <v>21</v>
      </c>
      <c r="B11" s="14">
        <f>'[1]1101_1102_1300_1402_1403_1404'!B9+'[1]1101_1102_1300_1402_1403_1404'!Q75+'[1]1101_1102_1300_1402_1403_1404'!Q207+'[1]1101_1102_1300_1402_1403_1404'!Q802+'[1]1601_1800'!B9+'[1]1601_1800'!Q75+'[1]190901_905'!B9+'[1]190901_905'!B75+'[1]210103_2105_2108'!Q9+'[1]220125(126,129)_2208_2209_2213'!Q9+'[1]2406'!Q9+'[1]3101_3102'!Q9</f>
        <v>2</v>
      </c>
      <c r="C11" s="14">
        <f>'[1]1101_1102_1300_1402_1403_1404'!C9+'[1]1101_1102_1300_1402_1403_1404'!R75+'[1]1101_1102_1300_1402_1403_1404'!R207+'[1]1101_1102_1300_1402_1403_1404'!R802+'[1]1601_1800'!C9+'[1]1601_1800'!R75+'[1]190901_905'!C9+'[1]190901_905'!C75+'[1]210103_2105_2108'!R9+'[1]220125(126,129)_2208_2209_2213'!R9+'[1]2406'!R9+'[1]3101_3102'!R9</f>
        <v>2</v>
      </c>
      <c r="D11" s="15">
        <f>'[1]1101_1102_1300_1402_1403_1404'!D9+'[1]1101_1102_1300_1402_1403_1404'!S75+'[1]1101_1102_1300_1402_1403_1404'!S207+'[1]1101_1102_1300_1402_1403_1404'!S802+'[1]1601_1800'!D9+'[1]1601_1800'!S75+'[1]190901_905'!D9+'[1]190901_905'!D75+'[1]210103_2105_2108'!S9+'[1]220125(126,129)_2208_2209_2213'!S9+'[1]2406'!S9+'[1]3101_3102'!S9</f>
        <v>0</v>
      </c>
      <c r="E11" s="15">
        <f>'[1]1101_1102_1300_1402_1403_1404'!E9+'[1]1101_1102_1300_1402_1403_1404'!T75+'[1]1101_1102_1300_1402_1403_1404'!T207+'[1]1101_1102_1300_1402_1403_1404'!T802+'[1]1601_1800'!E9+'[1]1601_1800'!T75+'[1]190901_905'!E9+'[1]190901_905'!E75+'[1]210103_2105_2108'!T9+'[1]220125(126,129)_2208_2209_2213'!T9+'[1]2406'!T9+'[1]3101_3102'!T9</f>
        <v>0</v>
      </c>
      <c r="F11" s="15">
        <f>'[1]1101_1102_1300_1402_1403_1404'!G9+'[1]1101_1102_1300_1402_1403_1404'!V75+'[1]1101_1102_1300_1402_1403_1404'!V207+'[1]1101_1102_1300_1402_1403_1404'!V802+'[1]1601_1800'!G9+'[1]1601_1800'!V75+'[1]190901_905'!G9+'[1]190901_905'!G75+'[1]210103_2105_2108'!V9+'[1]220125(126,129)_2208_2209_2213'!V9+'[1]2406'!V9+'[1]3101_3102'!V9</f>
        <v>8.01</v>
      </c>
      <c r="G11" s="23">
        <f t="shared" si="0"/>
        <v>-2</v>
      </c>
      <c r="H11" s="24">
        <f t="shared" si="1"/>
        <v>0</v>
      </c>
      <c r="I11" s="16">
        <f t="shared" si="2"/>
        <v>-2</v>
      </c>
      <c r="J11" s="17">
        <f t="shared" si="3"/>
        <v>0</v>
      </c>
      <c r="K11" s="16">
        <f t="shared" si="4"/>
        <v>0</v>
      </c>
      <c r="L11" s="17">
        <f t="shared" si="5"/>
        <v>0</v>
      </c>
      <c r="M11" s="16">
        <f t="shared" si="6"/>
        <v>-8.01</v>
      </c>
      <c r="N11" s="17">
        <f t="shared" si="7"/>
        <v>0</v>
      </c>
      <c r="O11" s="25"/>
      <c r="P11" s="19"/>
      <c r="Q11" s="20"/>
      <c r="R11" s="20"/>
      <c r="S11" s="21"/>
      <c r="T11" s="21"/>
      <c r="U11" s="21"/>
    </row>
    <row r="12" spans="1:21" ht="18" customHeight="1" x14ac:dyDescent="0.25">
      <c r="A12" s="22" t="s">
        <v>22</v>
      </c>
      <c r="B12" s="14">
        <f>'[1]1101_1102_1300_1402_1403_1404'!B10+'[1]1101_1102_1300_1402_1403_1404'!Q76+'[1]1101_1102_1300_1402_1403_1404'!Q208+'[1]1101_1102_1300_1402_1403_1404'!Q803+'[1]1601_1800'!B10+'[1]1601_1800'!Q76+'[1]190901_905'!B10+'[1]190901_905'!B76+'[1]210103_2105_2108'!Q10+'[1]220125(126,129)_2208_2209_2213'!Q10+'[1]2406'!Q10+'[1]3101_3102'!Q10</f>
        <v>15</v>
      </c>
      <c r="C12" s="14">
        <f>'[1]1101_1102_1300_1402_1403_1404'!C10+'[1]1101_1102_1300_1402_1403_1404'!R76+'[1]1101_1102_1300_1402_1403_1404'!R208+'[1]1101_1102_1300_1402_1403_1404'!R803+'[1]1601_1800'!C10+'[1]1601_1800'!R76+'[1]190901_905'!C10+'[1]190901_905'!C76+'[1]210103_2105_2108'!R10+'[1]220125(126,129)_2208_2209_2213'!R10+'[1]2406'!R10+'[1]3101_3102'!R10</f>
        <v>15</v>
      </c>
      <c r="D12" s="15">
        <f>'[1]1101_1102_1300_1402_1403_1404'!D10+'[1]1101_1102_1300_1402_1403_1404'!S76+'[1]1101_1102_1300_1402_1403_1404'!S208+'[1]1101_1102_1300_1402_1403_1404'!S803+'[1]1601_1800'!D10+'[1]1601_1800'!S76+'[1]190901_905'!D10+'[1]190901_905'!D76+'[1]210103_2105_2108'!S10+'[1]220125(126,129)_2208_2209_2213'!S10+'[1]2406'!S10+'[1]3101_3102'!S10</f>
        <v>12.3</v>
      </c>
      <c r="E12" s="15">
        <f>'[1]1101_1102_1300_1402_1403_1404'!E10+'[1]1101_1102_1300_1402_1403_1404'!T76+'[1]1101_1102_1300_1402_1403_1404'!T208+'[1]1101_1102_1300_1402_1403_1404'!T803+'[1]1601_1800'!E10+'[1]1601_1800'!T76+'[1]190901_905'!E10+'[1]190901_905'!E76+'[1]210103_2105_2108'!T10+'[1]220125(126,129)_2208_2209_2213'!T10+'[1]2406'!T10+'[1]3101_3102'!T10</f>
        <v>17.164000000000001</v>
      </c>
      <c r="F12" s="15">
        <f>'[1]1101_1102_1300_1402_1403_1404'!G10+'[1]1101_1102_1300_1402_1403_1404'!V76+'[1]1101_1102_1300_1402_1403_1404'!V208+'[1]1101_1102_1300_1402_1403_1404'!V803+'[1]1601_1800'!G10+'[1]1601_1800'!V76+'[1]190901_905'!G10+'[1]190901_905'!G76+'[1]210103_2105_2108'!V10+'[1]220125(126,129)_2208_2209_2213'!V10+'[1]2406'!V10+'[1]3101_3102'!V10</f>
        <v>11.096</v>
      </c>
      <c r="G12" s="16">
        <f t="shared" si="0"/>
        <v>2.1640000000000015</v>
      </c>
      <c r="H12" s="17">
        <f t="shared" si="1"/>
        <v>114.42666666666668</v>
      </c>
      <c r="I12" s="16">
        <f t="shared" si="2"/>
        <v>2.1640000000000015</v>
      </c>
      <c r="J12" s="17">
        <f t="shared" si="3"/>
        <v>114.42666666666668</v>
      </c>
      <c r="K12" s="16">
        <f t="shared" si="4"/>
        <v>4.8640000000000008</v>
      </c>
      <c r="L12" s="17">
        <f t="shared" si="5"/>
        <v>139.54471544715449</v>
      </c>
      <c r="M12" s="16">
        <f t="shared" si="6"/>
        <v>6.0680000000000014</v>
      </c>
      <c r="N12" s="17">
        <f t="shared" si="7"/>
        <v>154.68637346791638</v>
      </c>
      <c r="O12" s="25"/>
      <c r="P12" s="19"/>
      <c r="Q12" s="20"/>
      <c r="R12" s="20"/>
      <c r="S12" s="21"/>
      <c r="T12" s="21"/>
      <c r="U12" s="21"/>
    </row>
    <row r="13" spans="1:21" ht="15.65" customHeight="1" x14ac:dyDescent="0.25">
      <c r="A13" s="26" t="s">
        <v>23</v>
      </c>
      <c r="B13" s="27">
        <f>SUM(B10:B12)</f>
        <v>107</v>
      </c>
      <c r="C13" s="27">
        <f t="shared" ref="C13:F13" si="8">SUM(C10:C12)</f>
        <v>120.66200000000001</v>
      </c>
      <c r="D13" s="28">
        <f t="shared" si="8"/>
        <v>79.320000000000007</v>
      </c>
      <c r="E13" s="28">
        <f t="shared" si="8"/>
        <v>83.283249999999995</v>
      </c>
      <c r="F13" s="28">
        <f t="shared" si="8"/>
        <v>80.09575000000001</v>
      </c>
      <c r="G13" s="29">
        <f t="shared" si="0"/>
        <v>-23.716750000000005</v>
      </c>
      <c r="H13" s="30">
        <f t="shared" si="1"/>
        <v>77.834813084112142</v>
      </c>
      <c r="I13" s="29">
        <f t="shared" si="2"/>
        <v>-37.378750000000011</v>
      </c>
      <c r="J13" s="30">
        <f t="shared" si="3"/>
        <v>69.021937312492739</v>
      </c>
      <c r="K13" s="29">
        <f t="shared" si="4"/>
        <v>3.9632499999999879</v>
      </c>
      <c r="L13" s="30">
        <f t="shared" si="5"/>
        <v>104.99653303076147</v>
      </c>
      <c r="M13" s="29">
        <f t="shared" si="6"/>
        <v>3.1874999999999858</v>
      </c>
      <c r="N13" s="30">
        <f t="shared" si="7"/>
        <v>103.97961190200478</v>
      </c>
      <c r="O13" s="31"/>
      <c r="P13" s="19"/>
      <c r="Q13" s="20"/>
      <c r="R13" s="20"/>
      <c r="S13" s="21"/>
      <c r="T13" s="21"/>
      <c r="U13" s="21"/>
    </row>
    <row r="14" spans="1:21" ht="17.5" customHeight="1" x14ac:dyDescent="0.25">
      <c r="A14" s="22" t="s">
        <v>24</v>
      </c>
      <c r="B14" s="14">
        <f>'[1]1101_1102_1300_1402_1403_1404'!B12+'[1]1101_1102_1300_1402_1403_1404'!Q78+'[1]1101_1102_1300_1402_1403_1404'!Q210+'[1]1101_1102_1300_1402_1403_1404'!Q805+'[1]1601_1800'!B12+'[1]1601_1800'!Q78+'[1]190901_905'!B12+'[1]190901_905'!B78+'[1]210103_2105_2108'!Q12+'[1]220125(126,129)_2208_2209_2213'!Q12+'[1]2406'!Q12+'[1]3101_3102'!Q12</f>
        <v>17540</v>
      </c>
      <c r="C14" s="14">
        <f>'[1]1101_1102_1300_1402_1403_1404'!C12+'[1]1101_1102_1300_1402_1403_1404'!R78+'[1]1101_1102_1300_1402_1403_1404'!R210+'[1]1101_1102_1300_1402_1403_1404'!R805+'[1]1601_1800'!C12+'[1]1601_1800'!R78+'[1]190901_905'!C12+'[1]190901_905'!C78+'[1]210103_2105_2108'!R12+'[1]220125(126,129)_2208_2209_2213'!R12+'[1]2406'!R12+'[1]3101_3102'!R12</f>
        <v>17540</v>
      </c>
      <c r="D14" s="14">
        <f>'[1]1101_1102_1300_1402_1403_1404'!D12+'[1]1101_1102_1300_1402_1403_1404'!S78+'[1]1101_1102_1300_1402_1403_1404'!S210+'[1]1101_1102_1300_1402_1403_1404'!S805+'[1]1601_1800'!D12+'[1]1601_1800'!S78+'[1]190901_905'!D12+'[1]190901_905'!D78+'[1]210103_2105_2108'!S12+'[1]220125(126,129)_2208_2209_2213'!S12+'[1]2406'!S12+'[1]3101_3102'!S12</f>
        <v>7703.5</v>
      </c>
      <c r="E14" s="15">
        <f>'[1]1101_1102_1300_1402_1403_1404'!E12+'[1]1101_1102_1300_1402_1403_1404'!T78+'[1]1101_1102_1300_1402_1403_1404'!T210+'[1]1101_1102_1300_1402_1403_1404'!T805+'[1]1601_1800'!E12+'[1]1601_1800'!T78+'[1]190901_905'!E12+'[1]190901_905'!E78+'[1]210103_2105_2108'!T12+'[1]220125(126,129)_2208_2209_2213'!T12+'[1]2406'!T12+'[1]3101_3102'!T12</f>
        <v>9045.602869999997</v>
      </c>
      <c r="F14" s="15">
        <f>'[1]1101_1102_1300_1402_1403_1404'!G12+'[1]1101_1102_1300_1402_1403_1404'!V78+'[1]1101_1102_1300_1402_1403_1404'!V210+'[1]1101_1102_1300_1402_1403_1404'!V805+'[1]1601_1800'!G12+'[1]1601_1800'!V78+'[1]190901_905'!G12+'[1]190901_905'!G78+'[1]210103_2105_2108'!V12+'[1]220125(126,129)_2208_2209_2213'!V12+'[1]2406'!V12+'[1]3101_3102'!V12</f>
        <v>7471.6627099999987</v>
      </c>
      <c r="G14" s="16">
        <f t="shared" si="0"/>
        <v>-8494.397130000003</v>
      </c>
      <c r="H14" s="17">
        <f t="shared" si="1"/>
        <v>51.571282041049017</v>
      </c>
      <c r="I14" s="16">
        <f t="shared" si="2"/>
        <v>-8494.397130000003</v>
      </c>
      <c r="J14" s="17">
        <f t="shared" si="3"/>
        <v>51.571282041049017</v>
      </c>
      <c r="K14" s="16">
        <f t="shared" si="4"/>
        <v>1342.102869999997</v>
      </c>
      <c r="L14" s="17">
        <f t="shared" si="5"/>
        <v>117.42198831699872</v>
      </c>
      <c r="M14" s="16">
        <f t="shared" si="6"/>
        <v>1573.9401599999983</v>
      </c>
      <c r="N14" s="17">
        <f t="shared" si="7"/>
        <v>121.06546054191463</v>
      </c>
      <c r="O14" s="25"/>
      <c r="P14" s="19"/>
      <c r="Q14" s="20"/>
      <c r="R14" s="20"/>
      <c r="S14" s="21"/>
      <c r="T14" s="21"/>
      <c r="U14" s="21"/>
    </row>
    <row r="15" spans="1:21" ht="15" customHeight="1" x14ac:dyDescent="0.25">
      <c r="A15" s="22" t="s">
        <v>25</v>
      </c>
      <c r="B15" s="14">
        <f>'[1]1101_1102_1300_1402_1403_1404'!B13+'[1]1101_1102_1300_1402_1403_1404'!Q79+'[1]1101_1102_1300_1402_1403_1404'!Q211+'[1]1101_1102_1300_1402_1403_1404'!Q806+'[1]1601_1800'!B13+'[1]1601_1800'!Q79+'[1]190901_905'!B13+'[1]190901_905'!B79+'[1]210103_2105_2108'!Q13+'[1]220125(126,129)_2208_2209_2213'!Q13+'[1]2406'!Q13+'[1]3101_3102'!Q13</f>
        <v>71699.400000000009</v>
      </c>
      <c r="C15" s="14">
        <f>'[1]1101_1102_1300_1402_1403_1404'!C13+'[1]1101_1102_1300_1402_1403_1404'!R79+'[1]1101_1102_1300_1402_1403_1404'!R211+'[1]1101_1102_1300_1402_1403_1404'!R806+'[1]1601_1800'!C13+'[1]1601_1800'!R79+'[1]190901_905'!C13+'[1]190901_905'!C79+'[1]210103_2105_2108'!R13+'[1]220125(126,129)_2208_2209_2213'!R13+'[1]2406'!R13+'[1]3101_3102'!R13</f>
        <v>74999.400000000009</v>
      </c>
      <c r="D15" s="14">
        <f>'[1]1101_1102_1300_1402_1403_1404'!D13+'[1]1101_1102_1300_1402_1403_1404'!S79+'[1]1101_1102_1300_1402_1403_1404'!S211+'[1]1101_1102_1300_1402_1403_1404'!S806+'[1]1601_1800'!D13+'[1]1601_1800'!S79+'[1]190901_905'!D13+'[1]190901_905'!D79+'[1]210103_2105_2108'!S13+'[1]220125(126,129)_2208_2209_2213'!S13+'[1]2406'!S13+'[1]3101_3102'!S13</f>
        <v>37637</v>
      </c>
      <c r="E15" s="15">
        <f>'[1]1101_1102_1300_1402_1403_1404'!E13+'[1]1101_1102_1300_1402_1403_1404'!T79+'[1]1101_1102_1300_1402_1403_1404'!T211+'[1]1101_1102_1300_1402_1403_1404'!T806+'[1]1601_1800'!E13+'[1]1601_1800'!T79+'[1]190901_905'!E13+'[1]190901_905'!E79+'[1]210103_2105_2108'!T13+'[1]220125(126,129)_2208_2209_2213'!T13+'[1]2406'!T13+'[1]3101_3102'!T13</f>
        <v>42593.215390000005</v>
      </c>
      <c r="F15" s="15">
        <f>'[1]1101_1102_1300_1402_1403_1404'!G13+'[1]1101_1102_1300_1402_1403_1404'!V79+'[1]1101_1102_1300_1402_1403_1404'!V211+'[1]1101_1102_1300_1402_1403_1404'!V806+'[1]1601_1800'!G13+'[1]1601_1800'!V79+'[1]190901_905'!G13+'[1]190901_905'!G79+'[1]210103_2105_2108'!V13+'[1]220125(126,129)_2208_2209_2213'!V13+'[1]2406'!V13+'[1]3101_3102'!V13</f>
        <v>31869.055329999999</v>
      </c>
      <c r="G15" s="16">
        <f t="shared" si="0"/>
        <v>-29106.184610000004</v>
      </c>
      <c r="H15" s="17">
        <f t="shared" si="1"/>
        <v>59.405260560060469</v>
      </c>
      <c r="I15" s="16">
        <f t="shared" si="2"/>
        <v>-32406.184610000004</v>
      </c>
      <c r="J15" s="17">
        <f t="shared" si="3"/>
        <v>56.791408184598815</v>
      </c>
      <c r="K15" s="16">
        <f t="shared" si="4"/>
        <v>4956.2153900000048</v>
      </c>
      <c r="L15" s="17">
        <f t="shared" si="5"/>
        <v>113.16846557908443</v>
      </c>
      <c r="M15" s="16">
        <f t="shared" si="6"/>
        <v>10724.160060000006</v>
      </c>
      <c r="N15" s="17">
        <f t="shared" si="7"/>
        <v>133.65069955463912</v>
      </c>
      <c r="O15" s="18"/>
      <c r="P15" s="19"/>
      <c r="Q15" s="20"/>
      <c r="R15" s="20"/>
      <c r="S15" s="21"/>
      <c r="T15" s="21"/>
      <c r="U15" s="21"/>
    </row>
    <row r="16" spans="1:21" ht="15.75" customHeight="1" x14ac:dyDescent="0.25">
      <c r="A16" s="22" t="s">
        <v>26</v>
      </c>
      <c r="B16" s="14">
        <f>'[1]1101_1102_1300_1402_1403_1404'!B14+'[1]1101_1102_1300_1402_1403_1404'!Q80+'[1]1101_1102_1300_1402_1403_1404'!Q212+'[1]1101_1102_1300_1402_1403_1404'!Q807+'[1]1601_1800'!B14+'[1]1601_1800'!Q80+'[1]190901_905'!B14+'[1]190901_905'!B80+'[1]210103_2105_2108'!Q14+'[1]220125(126,129)_2208_2209_2213'!Q14+'[1]2406'!Q14+'[1]3101_3102'!Q14</f>
        <v>41004.800000000003</v>
      </c>
      <c r="C16" s="14">
        <f>'[1]1101_1102_1300_1402_1403_1404'!C14+'[1]1101_1102_1300_1402_1403_1404'!R80+'[1]1101_1102_1300_1402_1403_1404'!R212+'[1]1101_1102_1300_1402_1403_1404'!R807+'[1]1601_1800'!C14+'[1]1601_1800'!R80+'[1]190901_905'!C14+'[1]190901_905'!C80+'[1]210103_2105_2108'!R14+'[1]220125(126,129)_2208_2209_2213'!R14+'[1]2406'!R14+'[1]3101_3102'!R14</f>
        <v>43286.8</v>
      </c>
      <c r="D16" s="14">
        <f>'[1]1101_1102_1300_1402_1403_1404'!D14+'[1]1101_1102_1300_1402_1403_1404'!S80+'[1]1101_1102_1300_1402_1403_1404'!S212+'[1]1101_1102_1300_1402_1403_1404'!S807+'[1]1601_1800'!D14+'[1]1601_1800'!S80+'[1]190901_905'!D14+'[1]190901_905'!D80+'[1]210103_2105_2108'!S14+'[1]220125(126,129)_2208_2209_2213'!S14+'[1]2406'!S14+'[1]3101_3102'!S14</f>
        <v>21683.8</v>
      </c>
      <c r="E16" s="15">
        <f>'[1]1101_1102_1300_1402_1403_1404'!E14+'[1]1101_1102_1300_1402_1403_1404'!T80+'[1]1101_1102_1300_1402_1403_1404'!T212+'[1]1101_1102_1300_1402_1403_1404'!T807+'[1]1601_1800'!E14+'[1]1601_1800'!T80+'[1]190901_905'!E14+'[1]190901_905'!E80+'[1]210103_2105_2108'!T14+'[1]220125(126,129)_2208_2209_2213'!T14+'[1]2406'!T14+'[1]3101_3102'!T14</f>
        <v>27134.618909999997</v>
      </c>
      <c r="F16" s="15">
        <f>'[1]1101_1102_1300_1402_1403_1404'!G14+'[1]1101_1102_1300_1402_1403_1404'!V80+'[1]1101_1102_1300_1402_1403_1404'!V212+'[1]1101_1102_1300_1402_1403_1404'!V807+'[1]1601_1800'!G14+'[1]1601_1800'!V80+'[1]190901_905'!G14+'[1]190901_905'!G80+'[1]210103_2105_2108'!V14+'[1]220125(126,129)_2208_2209_2213'!V14+'[1]2406'!V14+'[1]3101_3102'!V14</f>
        <v>23809.464889999996</v>
      </c>
      <c r="G16" s="16">
        <f t="shared" si="0"/>
        <v>-13870.181090000005</v>
      </c>
      <c r="H16" s="17">
        <f t="shared" si="1"/>
        <v>66.17425011218198</v>
      </c>
      <c r="I16" s="16">
        <f t="shared" si="2"/>
        <v>-16152.181090000005</v>
      </c>
      <c r="J16" s="17">
        <f t="shared" si="3"/>
        <v>62.685666092203618</v>
      </c>
      <c r="K16" s="16">
        <f t="shared" si="4"/>
        <v>5450.8189099999981</v>
      </c>
      <c r="L16" s="17">
        <f t="shared" si="5"/>
        <v>125.13774758114351</v>
      </c>
      <c r="M16" s="16">
        <f t="shared" si="6"/>
        <v>3325.1540200000018</v>
      </c>
      <c r="N16" s="17">
        <f t="shared" si="7"/>
        <v>113.96568144375463</v>
      </c>
      <c r="O16" s="18"/>
      <c r="P16" s="19"/>
      <c r="Q16" s="20"/>
      <c r="R16" s="20"/>
      <c r="S16" s="21"/>
      <c r="T16" s="21"/>
      <c r="U16" s="21"/>
    </row>
    <row r="17" spans="1:21" ht="15.75" customHeight="1" x14ac:dyDescent="0.25">
      <c r="A17" s="22" t="s">
        <v>27</v>
      </c>
      <c r="B17" s="14">
        <f>'[1]1101_1102_1300_1402_1403_1404'!B15+'[1]1101_1102_1300_1402_1403_1404'!Q81+'[1]1101_1102_1300_1402_1403_1404'!Q213+'[1]1101_1102_1300_1402_1403_1404'!Q808+'[1]1601_1800'!B15+'[1]1601_1800'!Q81+'[1]190901_905'!B15+'[1]190901_905'!B81+'[1]210103_2105_2108'!Q15+'[1]220125(126,129)_2208_2209_2213'!Q15+'[1]2406'!Q15+'[1]3101_3102'!Q15</f>
        <v>151060.29999999999</v>
      </c>
      <c r="C17" s="14">
        <f>'[1]1101_1102_1300_1402_1403_1404'!C15+'[1]1101_1102_1300_1402_1403_1404'!R81+'[1]1101_1102_1300_1402_1403_1404'!R213+'[1]1101_1102_1300_1402_1403_1404'!R808+'[1]1601_1800'!C15+'[1]1601_1800'!R81+'[1]190901_905'!C15+'[1]190901_905'!C81+'[1]210103_2105_2108'!R15+'[1]220125(126,129)_2208_2209_2213'!R15+'[1]2406'!R15+'[1]3101_3102'!R15</f>
        <v>155924.81498999998</v>
      </c>
      <c r="D17" s="14">
        <f>'[1]1101_1102_1300_1402_1403_1404'!D15+'[1]1101_1102_1300_1402_1403_1404'!S81+'[1]1101_1102_1300_1402_1403_1404'!S213+'[1]1101_1102_1300_1402_1403_1404'!S808+'[1]1601_1800'!D15+'[1]1601_1800'!S81+'[1]190901_905'!D15+'[1]190901_905'!D81+'[1]210103_2105_2108'!S15+'[1]220125(126,129)_2208_2209_2213'!S15+'[1]2406'!S15+'[1]3101_3102'!S15</f>
        <v>77336.708799999993</v>
      </c>
      <c r="E17" s="15">
        <f>'[1]1101_1102_1300_1402_1403_1404'!E15+'[1]1101_1102_1300_1402_1403_1404'!T81+'[1]1101_1102_1300_1402_1403_1404'!T213+'[1]1101_1102_1300_1402_1403_1404'!T808+'[1]1601_1800'!E15+'[1]1601_1800'!T81+'[1]190901_905'!E15+'[1]190901_905'!E81+'[1]210103_2105_2108'!T15+'[1]220125(126,129)_2208_2209_2213'!T15+'[1]2406'!T15+'[1]3101_3102'!T15</f>
        <v>78691.153099999996</v>
      </c>
      <c r="F17" s="15">
        <f>'[1]1101_1102_1300_1402_1403_1404'!G15+'[1]1101_1102_1300_1402_1403_1404'!V81+'[1]1101_1102_1300_1402_1403_1404'!V213+'[1]1101_1102_1300_1402_1403_1404'!V808+'[1]1601_1800'!G15+'[1]1601_1800'!V81+'[1]190901_905'!G15+'[1]190901_905'!G81+'[1]210103_2105_2108'!V15+'[1]220125(126,129)_2208_2209_2213'!V15+'[1]2406'!V15+'[1]3101_3102'!V15</f>
        <v>65854.227289999995</v>
      </c>
      <c r="G17" s="16">
        <f t="shared" si="0"/>
        <v>-72369.146899999992</v>
      </c>
      <c r="H17" s="17">
        <f t="shared" si="1"/>
        <v>52.092543904652644</v>
      </c>
      <c r="I17" s="16">
        <f t="shared" si="2"/>
        <v>-77233.661889999988</v>
      </c>
      <c r="J17" s="17">
        <f t="shared" si="3"/>
        <v>50.467369869925285</v>
      </c>
      <c r="K17" s="16">
        <f t="shared" si="4"/>
        <v>1354.4443000000028</v>
      </c>
      <c r="L17" s="17">
        <f t="shared" si="5"/>
        <v>101.75136015097659</v>
      </c>
      <c r="M17" s="16">
        <f t="shared" si="6"/>
        <v>12836.925810000001</v>
      </c>
      <c r="N17" s="17">
        <f t="shared" si="7"/>
        <v>119.49294121009191</v>
      </c>
      <c r="O17" s="18"/>
      <c r="P17" s="19"/>
      <c r="Q17" s="20"/>
      <c r="R17" s="20"/>
      <c r="S17" s="21"/>
      <c r="T17" s="21"/>
      <c r="U17" s="21"/>
    </row>
    <row r="18" spans="1:21" ht="15.65" customHeight="1" x14ac:dyDescent="0.25">
      <c r="A18" s="22" t="s">
        <v>28</v>
      </c>
      <c r="B18" s="14">
        <f>'[1]1101_1102_1300_1402_1403_1404'!B16+'[1]1101_1102_1300_1402_1403_1404'!Q82+'[1]1101_1102_1300_1402_1403_1404'!Q214+'[1]1101_1102_1300_1402_1403_1404'!Q809+'[1]1601_1800'!B16+'[1]1601_1800'!Q82+'[1]190901_905'!B16+'[1]190901_905'!B82+'[1]210103_2105_2108'!Q16+'[1]220125(126,129)_2208_2209_2213'!Q16+'[1]2406'!Q16+'[1]3101_3102'!Q16</f>
        <v>51596.4</v>
      </c>
      <c r="C18" s="14">
        <f>'[1]1101_1102_1300_1402_1403_1404'!C16+'[1]1101_1102_1300_1402_1403_1404'!R82+'[1]1101_1102_1300_1402_1403_1404'!R214+'[1]1101_1102_1300_1402_1403_1404'!R809+'[1]1601_1800'!C16+'[1]1601_1800'!R82+'[1]190901_905'!C16+'[1]190901_905'!C82+'[1]210103_2105_2108'!R16+'[1]220125(126,129)_2208_2209_2213'!R16+'[1]2406'!R16+'[1]3101_3102'!R16</f>
        <v>53747.399999999994</v>
      </c>
      <c r="D18" s="14">
        <f>'[1]1101_1102_1300_1402_1403_1404'!D16+'[1]1101_1102_1300_1402_1403_1404'!S82+'[1]1101_1102_1300_1402_1403_1404'!S214+'[1]1101_1102_1300_1402_1403_1404'!S809+'[1]1601_1800'!D16+'[1]1601_1800'!S82+'[1]190901_905'!D16+'[1]190901_905'!D82+'[1]210103_2105_2108'!S16+'[1]220125(126,129)_2208_2209_2213'!S16+'[1]2406'!S16+'[1]3101_3102'!S16</f>
        <v>24525.46</v>
      </c>
      <c r="E18" s="15">
        <f>'[1]1101_1102_1300_1402_1403_1404'!E16+'[1]1101_1102_1300_1402_1403_1404'!T82+'[1]1101_1102_1300_1402_1403_1404'!T214+'[1]1101_1102_1300_1402_1403_1404'!T809+'[1]1601_1800'!E16+'[1]1601_1800'!T82+'[1]190901_905'!E16+'[1]190901_905'!E82+'[1]210103_2105_2108'!T16+'[1]220125(126,129)_2208_2209_2213'!T16+'[1]2406'!T16+'[1]3101_3102'!T16</f>
        <v>28204.880970000006</v>
      </c>
      <c r="F18" s="15">
        <f>'[1]1101_1102_1300_1402_1403_1404'!G16+'[1]1101_1102_1300_1402_1403_1404'!V82+'[1]1101_1102_1300_1402_1403_1404'!V214+'[1]1101_1102_1300_1402_1403_1404'!V809+'[1]1601_1800'!G16+'[1]1601_1800'!V82+'[1]190901_905'!G16+'[1]190901_905'!G82+'[1]210103_2105_2108'!V16+'[1]220125(126,129)_2208_2209_2213'!V16+'[1]2406'!V16+'[1]3101_3102'!V16</f>
        <v>24119.239319999997</v>
      </c>
      <c r="G18" s="16">
        <f t="shared" si="0"/>
        <v>-23391.519029999996</v>
      </c>
      <c r="H18" s="17">
        <f t="shared" si="1"/>
        <v>54.664435832732529</v>
      </c>
      <c r="I18" s="16">
        <f t="shared" si="2"/>
        <v>-25542.519029999989</v>
      </c>
      <c r="J18" s="17">
        <f t="shared" si="3"/>
        <v>52.476735563022601</v>
      </c>
      <c r="K18" s="16">
        <f t="shared" si="4"/>
        <v>3679.4209700000065</v>
      </c>
      <c r="L18" s="17">
        <f t="shared" si="5"/>
        <v>115.00245446976329</v>
      </c>
      <c r="M18" s="16">
        <f t="shared" si="6"/>
        <v>4085.6416500000087</v>
      </c>
      <c r="N18" s="17">
        <f t="shared" si="7"/>
        <v>116.93934703244202</v>
      </c>
      <c r="O18" s="18"/>
      <c r="P18" s="19"/>
      <c r="Q18" s="20"/>
      <c r="R18" s="20"/>
      <c r="S18" s="21"/>
      <c r="T18" s="21"/>
      <c r="U18" s="21"/>
    </row>
    <row r="19" spans="1:21" ht="16.5" customHeight="1" x14ac:dyDescent="0.25">
      <c r="A19" s="22" t="s">
        <v>29</v>
      </c>
      <c r="B19" s="14">
        <f>'[1]1101_1102_1300_1402_1403_1404'!B17+'[1]1101_1102_1300_1402_1403_1404'!Q83+'[1]1101_1102_1300_1402_1403_1404'!Q215+'[1]1101_1102_1300_1402_1403_1404'!Q810+'[1]1601_1800'!B17+'[1]1601_1800'!Q83+'[1]190901_905'!B17+'[1]190901_905'!B83+'[1]210103_2105_2108'!Q17+'[1]220125(126,129)_2208_2209_2213'!Q17+'[1]2406'!Q17+'[1]3101_3102'!Q17</f>
        <v>49000</v>
      </c>
      <c r="C19" s="14">
        <f>'[1]1101_1102_1300_1402_1403_1404'!C17+'[1]1101_1102_1300_1402_1403_1404'!R83+'[1]1101_1102_1300_1402_1403_1404'!R215+'[1]1101_1102_1300_1402_1403_1404'!R810+'[1]1601_1800'!C17+'[1]1601_1800'!R83+'[1]190901_905'!C17+'[1]190901_905'!C83+'[1]210103_2105_2108'!R17+'[1]220125(126,129)_2208_2209_2213'!R17+'[1]2406'!R17+'[1]3101_3102'!R17</f>
        <v>49000</v>
      </c>
      <c r="D19" s="15">
        <f>'[1]1101_1102_1300_1402_1403_1404'!D17+'[1]1101_1102_1300_1402_1403_1404'!S83+'[1]1101_1102_1300_1402_1403_1404'!S215+'[1]1101_1102_1300_1402_1403_1404'!S810+'[1]1601_1800'!D17+'[1]1601_1800'!S83+'[1]190901_905'!D17+'[1]190901_905'!D83+'[1]210103_2105_2108'!S17+'[1]220125(126,129)_2208_2209_2213'!S17+'[1]2406'!S17+'[1]3101_3102'!S17</f>
        <v>22872.724999999995</v>
      </c>
      <c r="E19" s="15">
        <f>'[1]1101_1102_1300_1402_1403_1404'!E17+'[1]1101_1102_1300_1402_1403_1404'!T83+'[1]1101_1102_1300_1402_1403_1404'!T215+'[1]1101_1102_1300_1402_1403_1404'!T810+'[1]1601_1800'!E17+'[1]1601_1800'!T83+'[1]190901_905'!E17+'[1]190901_905'!E83+'[1]210103_2105_2108'!T17+'[1]220125(126,129)_2208_2209_2213'!T17+'[1]2406'!T17+'[1]3101_3102'!T17</f>
        <v>24520.522349999999</v>
      </c>
      <c r="F19" s="15">
        <f>'[1]1101_1102_1300_1402_1403_1404'!G17+'[1]1101_1102_1300_1402_1403_1404'!V83+'[1]1101_1102_1300_1402_1403_1404'!V215+'[1]1101_1102_1300_1402_1403_1404'!V810+'[1]1601_1800'!G17+'[1]1601_1800'!V83+'[1]190901_905'!G17+'[1]190901_905'!G83+'[1]210103_2105_2108'!V17+'[1]220125(126,129)_2208_2209_2213'!V17+'[1]2406'!V17+'[1]3101_3102'!V17</f>
        <v>19988.286080000002</v>
      </c>
      <c r="G19" s="16">
        <f t="shared" si="0"/>
        <v>-24479.477650000001</v>
      </c>
      <c r="H19" s="17">
        <f t="shared" si="1"/>
        <v>50.04188234693877</v>
      </c>
      <c r="I19" s="16">
        <f t="shared" si="2"/>
        <v>-24479.477650000001</v>
      </c>
      <c r="J19" s="17">
        <f t="shared" si="3"/>
        <v>50.04188234693877</v>
      </c>
      <c r="K19" s="16">
        <f t="shared" si="4"/>
        <v>1647.7973500000044</v>
      </c>
      <c r="L19" s="17">
        <f t="shared" si="5"/>
        <v>107.20420216655428</v>
      </c>
      <c r="M19" s="16">
        <f t="shared" si="6"/>
        <v>4532.2362699999976</v>
      </c>
      <c r="N19" s="17">
        <f t="shared" si="7"/>
        <v>122.67446169151486</v>
      </c>
      <c r="O19" s="25"/>
      <c r="P19" s="19"/>
      <c r="Q19" s="20"/>
      <c r="R19" s="20"/>
      <c r="S19" s="21"/>
      <c r="T19" s="21"/>
      <c r="U19" s="21"/>
    </row>
    <row r="20" spans="1:21" ht="15.5" x14ac:dyDescent="0.25">
      <c r="A20" s="22" t="s">
        <v>30</v>
      </c>
      <c r="B20" s="14">
        <f>'[1]1101_1102_1300_1402_1403_1404'!B18+'[1]1101_1102_1300_1402_1403_1404'!Q84+'[1]1101_1102_1300_1402_1403_1404'!Q216+'[1]1101_1102_1300_1402_1403_1404'!Q811+'[1]1601_1800'!B18+'[1]1601_1800'!Q84+'[1]190901_905'!B18+'[1]190901_905'!B84+'[1]210103_2105_2108'!Q18+'[1]220125(126,129)_2208_2209_2213'!Q18+'[1]2406'!Q18+'[1]3101_3102'!Q18</f>
        <v>55921</v>
      </c>
      <c r="C20" s="14">
        <f>'[1]1101_1102_1300_1402_1403_1404'!C18+'[1]1101_1102_1300_1402_1403_1404'!R84+'[1]1101_1102_1300_1402_1403_1404'!R216+'[1]1101_1102_1300_1402_1403_1404'!R811+'[1]1601_1800'!C18+'[1]1601_1800'!R84+'[1]190901_905'!C18+'[1]190901_905'!C84+'[1]210103_2105_2108'!R18+'[1]220125(126,129)_2208_2209_2213'!R18+'[1]2406'!R18+'[1]3101_3102'!R18</f>
        <v>58391</v>
      </c>
      <c r="D20" s="14">
        <f>'[1]1101_1102_1300_1402_1403_1404'!D18+'[1]1101_1102_1300_1402_1403_1404'!S84+'[1]1101_1102_1300_1402_1403_1404'!S216+'[1]1101_1102_1300_1402_1403_1404'!S811+'[1]1601_1800'!D18+'[1]1601_1800'!S84+'[1]190901_905'!D18+'[1]190901_905'!D84+'[1]210103_2105_2108'!S18+'[1]220125(126,129)_2208_2209_2213'!S18+'[1]2406'!S18+'[1]3101_3102'!S18</f>
        <v>27291.100000000002</v>
      </c>
      <c r="E20" s="15">
        <f>'[1]1101_1102_1300_1402_1403_1404'!E18+'[1]1101_1102_1300_1402_1403_1404'!T84+'[1]1101_1102_1300_1402_1403_1404'!T216+'[1]1101_1102_1300_1402_1403_1404'!T811+'[1]1601_1800'!E18+'[1]1601_1800'!T84+'[1]190901_905'!E18+'[1]190901_905'!E84+'[1]210103_2105_2108'!T18+'[1]220125(126,129)_2208_2209_2213'!T18+'[1]2406'!T18+'[1]3101_3102'!T18</f>
        <v>32152.127689999998</v>
      </c>
      <c r="F20" s="15">
        <f>'[1]1101_1102_1300_1402_1403_1404'!G18+'[1]1101_1102_1300_1402_1403_1404'!V84+'[1]1101_1102_1300_1402_1403_1404'!V216+'[1]1101_1102_1300_1402_1403_1404'!V811+'[1]1601_1800'!G18+'[1]1601_1800'!V84+'[1]190901_905'!G18+'[1]190901_905'!G84+'[1]210103_2105_2108'!V18+'[1]220125(126,129)_2208_2209_2213'!V18+'[1]2406'!V18+'[1]3101_3102'!V18</f>
        <v>24527.786749999999</v>
      </c>
      <c r="G20" s="16">
        <f t="shared" si="0"/>
        <v>-23768.872310000002</v>
      </c>
      <c r="H20" s="17">
        <f t="shared" si="1"/>
        <v>57.495623629763415</v>
      </c>
      <c r="I20" s="16">
        <f t="shared" si="2"/>
        <v>-26238.872310000002</v>
      </c>
      <c r="J20" s="17">
        <f t="shared" si="3"/>
        <v>55.063498981007342</v>
      </c>
      <c r="K20" s="16">
        <f t="shared" si="4"/>
        <v>4861.0276899999953</v>
      </c>
      <c r="L20" s="17">
        <f t="shared" si="5"/>
        <v>117.8117690016159</v>
      </c>
      <c r="M20" s="16">
        <f t="shared" si="6"/>
        <v>7624.3409399999982</v>
      </c>
      <c r="N20" s="17">
        <f t="shared" si="7"/>
        <v>131.08450435300688</v>
      </c>
      <c r="O20" s="18"/>
      <c r="P20" s="19"/>
      <c r="Q20" s="20"/>
      <c r="R20" s="20"/>
      <c r="S20" s="21"/>
      <c r="T20" s="21"/>
      <c r="U20" s="21"/>
    </row>
    <row r="21" spans="1:21" ht="15.5" x14ac:dyDescent="0.25">
      <c r="A21" s="22" t="s">
        <v>31</v>
      </c>
      <c r="B21" s="14">
        <f>'[1]1101_1102_1300_1402_1403_1404'!B19+'[1]1101_1102_1300_1402_1403_1404'!Q85+'[1]1101_1102_1300_1402_1403_1404'!Q217+'[1]1101_1102_1300_1402_1403_1404'!Q812+'[1]1601_1800'!B19+'[1]1601_1800'!Q85+'[1]190901_905'!B19+'[1]190901_905'!B85+'[1]210103_2105_2108'!Q19+'[1]220125(126,129)_2208_2209_2213'!Q19+'[1]2406'!Q19+'[1]3101_3102'!Q19</f>
        <v>17916.900000000001</v>
      </c>
      <c r="C21" s="14">
        <f>'[1]1101_1102_1300_1402_1403_1404'!C19+'[1]1101_1102_1300_1402_1403_1404'!R85+'[1]1101_1102_1300_1402_1403_1404'!R217+'[1]1101_1102_1300_1402_1403_1404'!R812+'[1]1601_1800'!C19+'[1]1601_1800'!R85+'[1]190901_905'!C19+'[1]190901_905'!C85+'[1]210103_2105_2108'!R19+'[1]220125(126,129)_2208_2209_2213'!R19+'[1]2406'!R19+'[1]3101_3102'!R19</f>
        <v>17916.900000000001</v>
      </c>
      <c r="D21" s="14">
        <f>'[1]1101_1102_1300_1402_1403_1404'!D19+'[1]1101_1102_1300_1402_1403_1404'!S85+'[1]1101_1102_1300_1402_1403_1404'!S217+'[1]1101_1102_1300_1402_1403_1404'!S812+'[1]1601_1800'!D19+'[1]1601_1800'!S85+'[1]190901_905'!D19+'[1]190901_905'!D85+'[1]210103_2105_2108'!S19+'[1]220125(126,129)_2208_2209_2213'!S19+'[1]2406'!S19+'[1]3101_3102'!S19</f>
        <v>7516.02</v>
      </c>
      <c r="E21" s="15">
        <f>'[1]1101_1102_1300_1402_1403_1404'!E19+'[1]1101_1102_1300_1402_1403_1404'!T85+'[1]1101_1102_1300_1402_1403_1404'!T217+'[1]1101_1102_1300_1402_1403_1404'!T812+'[1]1601_1800'!E19+'[1]1601_1800'!T85+'[1]190901_905'!E19+'[1]190901_905'!E85+'[1]210103_2105_2108'!T19+'[1]220125(126,129)_2208_2209_2213'!T19+'[1]2406'!T19+'[1]3101_3102'!T19</f>
        <v>9756.1450399999994</v>
      </c>
      <c r="F21" s="15">
        <f>'[1]1101_1102_1300_1402_1403_1404'!G19+'[1]1101_1102_1300_1402_1403_1404'!V85+'[1]1101_1102_1300_1402_1403_1404'!V217+'[1]1101_1102_1300_1402_1403_1404'!V812+'[1]1601_1800'!G19+'[1]1601_1800'!V85+'[1]190901_905'!G19+'[1]190901_905'!G85+'[1]210103_2105_2108'!V19+'[1]220125(126,129)_2208_2209_2213'!V19+'[1]2406'!V19+'[1]3101_3102'!V19</f>
        <v>7529.1070800000007</v>
      </c>
      <c r="G21" s="16">
        <f t="shared" si="0"/>
        <v>-8160.754960000002</v>
      </c>
      <c r="H21" s="17">
        <f t="shared" si="1"/>
        <v>54.452193403992865</v>
      </c>
      <c r="I21" s="16">
        <f t="shared" si="2"/>
        <v>-8160.754960000002</v>
      </c>
      <c r="J21" s="17">
        <f t="shared" si="3"/>
        <v>54.452193403992865</v>
      </c>
      <c r="K21" s="16">
        <f t="shared" si="4"/>
        <v>2240.125039999999</v>
      </c>
      <c r="L21" s="17">
        <f t="shared" si="5"/>
        <v>129.80467108922008</v>
      </c>
      <c r="M21" s="16">
        <f t="shared" si="6"/>
        <v>2227.0379599999987</v>
      </c>
      <c r="N21" s="17">
        <f t="shared" si="7"/>
        <v>129.57904485003019</v>
      </c>
      <c r="O21" s="25"/>
      <c r="P21" s="19"/>
      <c r="Q21" s="20"/>
      <c r="R21" s="20"/>
      <c r="S21" s="21"/>
      <c r="T21" s="21"/>
      <c r="U21" s="21"/>
    </row>
    <row r="22" spans="1:21" ht="15.5" x14ac:dyDescent="0.25">
      <c r="A22" s="22" t="s">
        <v>32</v>
      </c>
      <c r="B22" s="14">
        <f>'[1]1101_1102_1300_1402_1403_1404'!B20+'[1]1101_1102_1300_1402_1403_1404'!Q86+'[1]1101_1102_1300_1402_1403_1404'!Q218+'[1]1101_1102_1300_1402_1403_1404'!Q813+'[1]1601_1800'!B20+'[1]1601_1800'!Q86+'[1]190901_905'!B20+'[1]190901_905'!B86+'[1]210103_2105_2108'!Q20+'[1]220125(126,129)_2208_2209_2213'!Q20+'[1]2406'!Q20+'[1]3101_3102'!Q20</f>
        <v>239100</v>
      </c>
      <c r="C22" s="14">
        <f>'[1]1101_1102_1300_1402_1403_1404'!C20+'[1]1101_1102_1300_1402_1403_1404'!R86+'[1]1101_1102_1300_1402_1403_1404'!R218+'[1]1101_1102_1300_1402_1403_1404'!R813+'[1]1601_1800'!C20+'[1]1601_1800'!R86+'[1]190901_905'!C20+'[1]190901_905'!C86+'[1]210103_2105_2108'!R20+'[1]220125(126,129)_2208_2209_2213'!R20+'[1]2406'!R20+'[1]3101_3102'!R20</f>
        <v>248270</v>
      </c>
      <c r="D22" s="15">
        <f>'[1]1101_1102_1300_1402_1403_1404'!D20+'[1]1101_1102_1300_1402_1403_1404'!S86+'[1]1101_1102_1300_1402_1403_1404'!S218+'[1]1101_1102_1300_1402_1403_1404'!S813+'[1]1601_1800'!D20+'[1]1601_1800'!S86+'[1]190901_905'!D20+'[1]190901_905'!D86+'[1]210103_2105_2108'!S20+'[1]220125(126,129)_2208_2209_2213'!S20+'[1]2406'!S20+'[1]3101_3102'!S20</f>
        <v>127909.1</v>
      </c>
      <c r="E22" s="15">
        <f>'[1]1101_1102_1300_1402_1403_1404'!E20+'[1]1101_1102_1300_1402_1403_1404'!T86+'[1]1101_1102_1300_1402_1403_1404'!T218+'[1]1101_1102_1300_1402_1403_1404'!T813+'[1]1601_1800'!E20+'[1]1601_1800'!T86+'[1]190901_905'!E20+'[1]190901_905'!E86+'[1]210103_2105_2108'!T20+'[1]220125(126,129)_2208_2209_2213'!T20+'[1]2406'!T20+'[1]3101_3102'!T20</f>
        <v>135155.16024999999</v>
      </c>
      <c r="F22" s="15">
        <f>'[1]1101_1102_1300_1402_1403_1404'!G20+'[1]1101_1102_1300_1402_1403_1404'!V86+'[1]1101_1102_1300_1402_1403_1404'!V218+'[1]1101_1102_1300_1402_1403_1404'!V813+'[1]1601_1800'!G20+'[1]1601_1800'!V86+'[1]190901_905'!G20+'[1]190901_905'!G86+'[1]210103_2105_2108'!V20+'[1]220125(126,129)_2208_2209_2213'!V20+'[1]2406'!V20+'[1]3101_3102'!V20</f>
        <v>107642.26936000002</v>
      </c>
      <c r="G22" s="16">
        <f t="shared" si="0"/>
        <v>-103944.83975000001</v>
      </c>
      <c r="H22" s="17">
        <f t="shared" si="1"/>
        <v>56.526624947720613</v>
      </c>
      <c r="I22" s="16">
        <f t="shared" si="2"/>
        <v>-113114.83975000001</v>
      </c>
      <c r="J22" s="17">
        <f t="shared" si="3"/>
        <v>54.438780460788649</v>
      </c>
      <c r="K22" s="16">
        <f t="shared" si="4"/>
        <v>7246.0602499999804</v>
      </c>
      <c r="L22" s="17">
        <f t="shared" si="5"/>
        <v>105.66500761087366</v>
      </c>
      <c r="M22" s="16">
        <f t="shared" si="6"/>
        <v>27512.890889999966</v>
      </c>
      <c r="N22" s="17">
        <f t="shared" si="7"/>
        <v>125.55956043437317</v>
      </c>
      <c r="O22" s="18"/>
      <c r="P22" s="19"/>
      <c r="Q22" s="20"/>
      <c r="R22" s="20"/>
      <c r="S22" s="21"/>
      <c r="T22" s="21"/>
      <c r="U22" s="21"/>
    </row>
    <row r="23" spans="1:21" ht="15.5" x14ac:dyDescent="0.25">
      <c r="A23" s="22" t="s">
        <v>33</v>
      </c>
      <c r="B23" s="14">
        <f>'[1]1101_1102_1300_1402_1403_1404'!B21+'[1]1101_1102_1300_1402_1403_1404'!Q87+'[1]1101_1102_1300_1402_1403_1404'!Q219+'[1]1101_1102_1300_1402_1403_1404'!Q814+'[1]1601_1800'!B21+'[1]1601_1800'!Q87+'[1]190901_905'!B21+'[1]190901_905'!B87+'[1]210103_2105_2108'!Q21+'[1]220125(126,129)_2208_2209_2213'!Q21+'[1]2406'!Q21+'[1]3101_3102'!Q21</f>
        <v>22805.1</v>
      </c>
      <c r="C23" s="14">
        <f>'[1]1101_1102_1300_1402_1403_1404'!C21+'[1]1101_1102_1300_1402_1403_1404'!R87+'[1]1101_1102_1300_1402_1403_1404'!R219+'[1]1101_1102_1300_1402_1403_1404'!R814+'[1]1601_1800'!C21+'[1]1601_1800'!R87+'[1]190901_905'!C21+'[1]190901_905'!C87+'[1]210103_2105_2108'!R21+'[1]220125(126,129)_2208_2209_2213'!R21+'[1]2406'!R21+'[1]3101_3102'!R21</f>
        <v>23455.1</v>
      </c>
      <c r="D23" s="15">
        <f>'[1]1101_1102_1300_1402_1403_1404'!D21+'[1]1101_1102_1300_1402_1403_1404'!S87+'[1]1101_1102_1300_1402_1403_1404'!S219+'[1]1101_1102_1300_1402_1403_1404'!S814+'[1]1601_1800'!D21+'[1]1601_1800'!S87+'[1]190901_905'!D21+'[1]190901_905'!D87+'[1]210103_2105_2108'!S21+'[1]220125(126,129)_2208_2209_2213'!S21+'[1]2406'!S21+'[1]3101_3102'!S21</f>
        <v>12241.500000000002</v>
      </c>
      <c r="E23" s="15">
        <f>'[1]1101_1102_1300_1402_1403_1404'!E21+'[1]1101_1102_1300_1402_1403_1404'!T87+'[1]1101_1102_1300_1402_1403_1404'!T219+'[1]1101_1102_1300_1402_1403_1404'!T814+'[1]1601_1800'!E21+'[1]1601_1800'!T87+'[1]190901_905'!E21+'[1]190901_905'!E87+'[1]210103_2105_2108'!T21+'[1]220125(126,129)_2208_2209_2213'!T21+'[1]2406'!T21+'[1]3101_3102'!T21</f>
        <v>12415.605230000001</v>
      </c>
      <c r="F23" s="15">
        <f>'[1]1101_1102_1300_1402_1403_1404'!G21+'[1]1101_1102_1300_1402_1403_1404'!V87+'[1]1101_1102_1300_1402_1403_1404'!V219+'[1]1101_1102_1300_1402_1403_1404'!V814+'[1]1601_1800'!G21+'[1]1601_1800'!V87+'[1]190901_905'!G21+'[1]190901_905'!G87+'[1]210103_2105_2108'!V21+'[1]220125(126,129)_2208_2209_2213'!V21+'[1]2406'!V21+'[1]3101_3102'!V21</f>
        <v>10345.419399999999</v>
      </c>
      <c r="G23" s="23">
        <f t="shared" si="0"/>
        <v>-10389.494769999998</v>
      </c>
      <c r="H23" s="24">
        <f t="shared" si="1"/>
        <v>54.442231036040191</v>
      </c>
      <c r="I23" s="16">
        <f t="shared" si="2"/>
        <v>-11039.494769999998</v>
      </c>
      <c r="J23" s="17">
        <f t="shared" si="3"/>
        <v>52.933499452144737</v>
      </c>
      <c r="K23" s="16">
        <f t="shared" si="4"/>
        <v>174.10522999999921</v>
      </c>
      <c r="L23" s="17">
        <f t="shared" si="5"/>
        <v>101.42225405383327</v>
      </c>
      <c r="M23" s="16">
        <f t="shared" si="6"/>
        <v>2070.1858300000022</v>
      </c>
      <c r="N23" s="17">
        <f t="shared" si="7"/>
        <v>120.01065157397102</v>
      </c>
      <c r="O23" s="18"/>
      <c r="P23" s="19"/>
      <c r="Q23" s="20"/>
      <c r="R23" s="20"/>
      <c r="S23" s="21"/>
      <c r="T23" s="21"/>
      <c r="U23" s="21"/>
    </row>
    <row r="24" spans="1:21" ht="15.5" x14ac:dyDescent="0.25">
      <c r="A24" s="22" t="s">
        <v>34</v>
      </c>
      <c r="B24" s="14">
        <f>'[1]1101_1102_1300_1402_1403_1404'!B22+'[1]1101_1102_1300_1402_1403_1404'!Q88+'[1]1101_1102_1300_1402_1403_1404'!Q220+'[1]1101_1102_1300_1402_1403_1404'!Q815+'[1]1601_1800'!B22+'[1]1601_1800'!Q88+'[1]190901_905'!B22+'[1]190901_905'!B88+'[1]210103_2105_2108'!Q22+'[1]220125(126,129)_2208_2209_2213'!Q22+'[1]2406'!Q22+'[1]3101_3102'!Q22</f>
        <v>58464.2</v>
      </c>
      <c r="C24" s="14">
        <f>'[1]1101_1102_1300_1402_1403_1404'!C22+'[1]1101_1102_1300_1402_1403_1404'!R88+'[1]1101_1102_1300_1402_1403_1404'!R220+'[1]1101_1102_1300_1402_1403_1404'!R815+'[1]1601_1800'!C22+'[1]1601_1800'!R88+'[1]190901_905'!C22+'[1]190901_905'!C88+'[1]210103_2105_2108'!R22+'[1]220125(126,129)_2208_2209_2213'!R22+'[1]2406'!R22+'[1]3101_3102'!R22</f>
        <v>59736.2</v>
      </c>
      <c r="D24" s="15">
        <f>'[1]1101_1102_1300_1402_1403_1404'!D22+'[1]1101_1102_1300_1402_1403_1404'!S88+'[1]1101_1102_1300_1402_1403_1404'!S220+'[1]1101_1102_1300_1402_1403_1404'!S815+'[1]1601_1800'!D22+'[1]1601_1800'!S88+'[1]190901_905'!D22+'[1]190901_905'!D88+'[1]210103_2105_2108'!S22+'[1]220125(126,129)_2208_2209_2213'!S22+'[1]2406'!S22+'[1]3101_3102'!S22</f>
        <v>27906.871999999999</v>
      </c>
      <c r="E24" s="15">
        <f>'[1]1101_1102_1300_1402_1403_1404'!E22+'[1]1101_1102_1300_1402_1403_1404'!T88+'[1]1101_1102_1300_1402_1403_1404'!T220+'[1]1101_1102_1300_1402_1403_1404'!T815+'[1]1601_1800'!E22+'[1]1601_1800'!T88+'[1]190901_905'!E22+'[1]190901_905'!E88+'[1]210103_2105_2108'!T22+'[1]220125(126,129)_2208_2209_2213'!T22+'[1]2406'!T22+'[1]3101_3102'!T22</f>
        <v>29241.56378</v>
      </c>
      <c r="F24" s="15">
        <f>'[1]1101_1102_1300_1402_1403_1404'!G22+'[1]1101_1102_1300_1402_1403_1404'!V88+'[1]1101_1102_1300_1402_1403_1404'!V220+'[1]1101_1102_1300_1402_1403_1404'!V815+'[1]1601_1800'!G22+'[1]1601_1800'!V88+'[1]190901_905'!G22+'[1]190901_905'!G88+'[1]210103_2105_2108'!V22+'[1]220125(126,129)_2208_2209_2213'!V22+'[1]2406'!V22+'[1]3101_3102'!V22</f>
        <v>25902.280709999999</v>
      </c>
      <c r="G24" s="16">
        <f t="shared" si="0"/>
        <v>-29222.636219999997</v>
      </c>
      <c r="H24" s="17">
        <f t="shared" si="1"/>
        <v>50.016187307788364</v>
      </c>
      <c r="I24" s="16">
        <f t="shared" si="2"/>
        <v>-30494.636219999997</v>
      </c>
      <c r="J24" s="17">
        <f t="shared" si="3"/>
        <v>48.951161573719119</v>
      </c>
      <c r="K24" s="16">
        <f t="shared" si="4"/>
        <v>1334.691780000001</v>
      </c>
      <c r="L24" s="17">
        <f t="shared" si="5"/>
        <v>104.78266349593032</v>
      </c>
      <c r="M24" s="16">
        <f t="shared" si="6"/>
        <v>3339.2830700000013</v>
      </c>
      <c r="N24" s="17">
        <f t="shared" si="7"/>
        <v>112.89184959188098</v>
      </c>
      <c r="O24" s="18"/>
      <c r="P24" s="19"/>
      <c r="Q24" s="20"/>
      <c r="R24" s="20"/>
      <c r="S24" s="21"/>
      <c r="T24" s="21"/>
      <c r="U24" s="21"/>
    </row>
    <row r="25" spans="1:21" ht="15.5" x14ac:dyDescent="0.25">
      <c r="A25" s="22" t="s">
        <v>35</v>
      </c>
      <c r="B25" s="14">
        <f>'[1]1101_1102_1300_1402_1403_1404'!B23+'[1]1101_1102_1300_1402_1403_1404'!Q89+'[1]1101_1102_1300_1402_1403_1404'!Q221+'[1]1101_1102_1300_1402_1403_1404'!Q816+'[1]1601_1800'!B23+'[1]1601_1800'!Q89+'[1]190901_905'!B23+'[1]190901_905'!B89+'[1]210103_2105_2108'!Q23+'[1]220125(126,129)_2208_2209_2213'!Q23+'[1]2406'!Q23+'[1]3101_3102'!Q23</f>
        <v>125578.50000000001</v>
      </c>
      <c r="C25" s="14">
        <f>'[1]1101_1102_1300_1402_1403_1404'!C23+'[1]1101_1102_1300_1402_1403_1404'!R89+'[1]1101_1102_1300_1402_1403_1404'!R221+'[1]1101_1102_1300_1402_1403_1404'!R816+'[1]1601_1800'!C23+'[1]1601_1800'!R89+'[1]190901_905'!C23+'[1]190901_905'!C89+'[1]210103_2105_2108'!R23+'[1]220125(126,129)_2208_2209_2213'!R23+'[1]2406'!R23+'[1]3101_3102'!R23</f>
        <v>128778.50000000001</v>
      </c>
      <c r="D25" s="14">
        <f>'[1]1101_1102_1300_1402_1403_1404'!D23+'[1]1101_1102_1300_1402_1403_1404'!S89+'[1]1101_1102_1300_1402_1403_1404'!S221+'[1]1101_1102_1300_1402_1403_1404'!S816+'[1]1601_1800'!D23+'[1]1601_1800'!S89+'[1]190901_905'!D23+'[1]190901_905'!D89+'[1]210103_2105_2108'!S23+'[1]220125(126,129)_2208_2209_2213'!S23+'[1]2406'!S23+'[1]3101_3102'!S23</f>
        <v>63548.356619999999</v>
      </c>
      <c r="E25" s="15">
        <f>'[1]1101_1102_1300_1402_1403_1404'!E23+'[1]1101_1102_1300_1402_1403_1404'!T89+'[1]1101_1102_1300_1402_1403_1404'!T221+'[1]1101_1102_1300_1402_1403_1404'!T816+'[1]1601_1800'!E23+'[1]1601_1800'!T89+'[1]190901_905'!E23+'[1]190901_905'!E89+'[1]210103_2105_2108'!T23+'[1]220125(126,129)_2208_2209_2213'!T23+'[1]2406'!T23+'[1]3101_3102'!T23</f>
        <v>68972.574439999997</v>
      </c>
      <c r="F25" s="15">
        <f>'[1]1101_1102_1300_1402_1403_1404'!G23+'[1]1101_1102_1300_1402_1403_1404'!V89+'[1]1101_1102_1300_1402_1403_1404'!V221+'[1]1101_1102_1300_1402_1403_1404'!V816+'[1]1601_1800'!G23+'[1]1601_1800'!V89+'[1]190901_905'!G23+'[1]190901_905'!G89+'[1]210103_2105_2108'!V23+'[1]220125(126,129)_2208_2209_2213'!V23+'[1]2406'!V23+'[1]3101_3102'!V23</f>
        <v>57790.908579999996</v>
      </c>
      <c r="G25" s="16">
        <f t="shared" si="0"/>
        <v>-56605.925560000018</v>
      </c>
      <c r="H25" s="17">
        <f t="shared" si="1"/>
        <v>54.923871872971873</v>
      </c>
      <c r="I25" s="16">
        <f t="shared" si="2"/>
        <v>-59805.925560000018</v>
      </c>
      <c r="J25" s="17">
        <f t="shared" si="3"/>
        <v>53.559075808461806</v>
      </c>
      <c r="K25" s="16">
        <f t="shared" si="4"/>
        <v>5424.217819999998</v>
      </c>
      <c r="L25" s="17">
        <f t="shared" si="5"/>
        <v>108.53557528235574</v>
      </c>
      <c r="M25" s="16">
        <f t="shared" si="6"/>
        <v>11181.665860000001</v>
      </c>
      <c r="N25" s="17">
        <f t="shared" si="7"/>
        <v>119.34848600713937</v>
      </c>
      <c r="O25" s="18"/>
      <c r="P25" s="19"/>
      <c r="Q25" s="20"/>
      <c r="R25" s="20"/>
      <c r="S25" s="21"/>
      <c r="T25" s="21"/>
      <c r="U25" s="21"/>
    </row>
    <row r="26" spans="1:21" ht="15.5" x14ac:dyDescent="0.25">
      <c r="A26" s="22" t="s">
        <v>36</v>
      </c>
      <c r="B26" s="14">
        <f>'[1]1101_1102_1300_1402_1403_1404'!B24+'[1]1101_1102_1300_1402_1403_1404'!Q90+'[1]1101_1102_1300_1402_1403_1404'!Q222+'[1]1101_1102_1300_1402_1403_1404'!Q817+'[1]1601_1800'!B24+'[1]1601_1800'!Q90+'[1]190901_905'!B24+'[1]190901_905'!B90+'[1]210103_2105_2108'!Q24+'[1]220125(126,129)_2208_2209_2213'!Q24+'[1]2406'!Q24+'[1]3101_3102'!Q24</f>
        <v>190889</v>
      </c>
      <c r="C26" s="14">
        <f>'[1]1101_1102_1300_1402_1403_1404'!C24+'[1]1101_1102_1300_1402_1403_1404'!R90+'[1]1101_1102_1300_1402_1403_1404'!R222+'[1]1101_1102_1300_1402_1403_1404'!R817+'[1]1601_1800'!C24+'[1]1601_1800'!R90+'[1]190901_905'!C24+'[1]190901_905'!C90+'[1]210103_2105_2108'!R24+'[1]220125(126,129)_2208_2209_2213'!R24+'[1]2406'!R24+'[1]3101_3102'!R24</f>
        <v>203974.16268000001</v>
      </c>
      <c r="D26" s="15">
        <f>'[1]1101_1102_1300_1402_1403_1404'!D24+'[1]1101_1102_1300_1402_1403_1404'!S90+'[1]1101_1102_1300_1402_1403_1404'!S222+'[1]1101_1102_1300_1402_1403_1404'!S817+'[1]1601_1800'!D24+'[1]1601_1800'!S90+'[1]190901_905'!D24+'[1]190901_905'!D90+'[1]210103_2105_2108'!S24+'[1]220125(126,129)_2208_2209_2213'!S24+'[1]2406'!S24+'[1]3101_3102'!S24</f>
        <v>106658.62268000001</v>
      </c>
      <c r="E26" s="15">
        <f>'[1]1101_1102_1300_1402_1403_1404'!E24+'[1]1101_1102_1300_1402_1403_1404'!T90+'[1]1101_1102_1300_1402_1403_1404'!T222+'[1]1101_1102_1300_1402_1403_1404'!T817+'[1]1601_1800'!E24+'[1]1601_1800'!T90+'[1]190901_905'!E24+'[1]190901_905'!E90+'[1]210103_2105_2108'!T24+'[1]220125(126,129)_2208_2209_2213'!T24+'[1]2406'!T24+'[1]3101_3102'!T24</f>
        <v>110889.91087000001</v>
      </c>
      <c r="F26" s="15">
        <f>'[1]1101_1102_1300_1402_1403_1404'!G24+'[1]1101_1102_1300_1402_1403_1404'!V90+'[1]1101_1102_1300_1402_1403_1404'!V222+'[1]1101_1102_1300_1402_1403_1404'!V817+'[1]1601_1800'!G24+'[1]1601_1800'!V90+'[1]190901_905'!G24+'[1]190901_905'!G90+'[1]210103_2105_2108'!V24+'[1]220125(126,129)_2208_2209_2213'!V24+'[1]2406'!V24+'[1]3101_3102'!V24</f>
        <v>94906.275590000005</v>
      </c>
      <c r="G26" s="16">
        <f t="shared" si="0"/>
        <v>-79999.089129999993</v>
      </c>
      <c r="H26" s="17">
        <f t="shared" si="1"/>
        <v>58.091304826365061</v>
      </c>
      <c r="I26" s="16">
        <f t="shared" si="2"/>
        <v>-93084.251810000002</v>
      </c>
      <c r="J26" s="17">
        <f t="shared" si="3"/>
        <v>54.364684925299578</v>
      </c>
      <c r="K26" s="16">
        <f t="shared" si="4"/>
        <v>4231.288189999992</v>
      </c>
      <c r="L26" s="17">
        <f t="shared" si="5"/>
        <v>103.96713184895967</v>
      </c>
      <c r="M26" s="16">
        <f t="shared" si="6"/>
        <v>15983.635280000002</v>
      </c>
      <c r="N26" s="17">
        <f t="shared" si="7"/>
        <v>116.84149460152679</v>
      </c>
      <c r="O26" s="18"/>
      <c r="P26" s="19"/>
      <c r="Q26" s="20"/>
      <c r="R26" s="20"/>
      <c r="S26" s="21"/>
      <c r="T26" s="21"/>
      <c r="U26" s="21"/>
    </row>
    <row r="27" spans="1:21" ht="15.5" x14ac:dyDescent="0.25">
      <c r="A27" s="22" t="s">
        <v>37</v>
      </c>
      <c r="B27" s="14">
        <f>'[1]1101_1102_1300_1402_1403_1404'!B25+'[1]1101_1102_1300_1402_1403_1404'!Q91+'[1]1101_1102_1300_1402_1403_1404'!Q223+'[1]1101_1102_1300_1402_1403_1404'!Q818+'[1]1601_1800'!B25+'[1]1601_1800'!Q91+'[1]190901_905'!B25+'[1]190901_905'!B91+'[1]210103_2105_2108'!Q25+'[1]220125(126,129)_2208_2209_2213'!Q25+'[1]2406'!Q25+'[1]3101_3102'!Q25</f>
        <v>28727.599999999999</v>
      </c>
      <c r="C27" s="14">
        <f>'[1]1101_1102_1300_1402_1403_1404'!C25+'[1]1101_1102_1300_1402_1403_1404'!R91+'[1]1101_1102_1300_1402_1403_1404'!R223+'[1]1101_1102_1300_1402_1403_1404'!R818+'[1]1601_1800'!C25+'[1]1601_1800'!R91+'[1]190901_905'!C25+'[1]190901_905'!C91+'[1]210103_2105_2108'!R25+'[1]220125(126,129)_2208_2209_2213'!R25+'[1]2406'!R25+'[1]3101_3102'!R25</f>
        <v>29307.599999999999</v>
      </c>
      <c r="D27" s="15">
        <f>'[1]1101_1102_1300_1402_1403_1404'!D25+'[1]1101_1102_1300_1402_1403_1404'!S91+'[1]1101_1102_1300_1402_1403_1404'!S223+'[1]1101_1102_1300_1402_1403_1404'!S818+'[1]1601_1800'!D25+'[1]1601_1800'!S91+'[1]190901_905'!D25+'[1]190901_905'!D91+'[1]210103_2105_2108'!S25+'[1]220125(126,129)_2208_2209_2213'!S25+'[1]2406'!S25+'[1]3101_3102'!S25</f>
        <v>15483.099999999999</v>
      </c>
      <c r="E27" s="15">
        <f>'[1]1101_1102_1300_1402_1403_1404'!E25+'[1]1101_1102_1300_1402_1403_1404'!T91+'[1]1101_1102_1300_1402_1403_1404'!T223+'[1]1101_1102_1300_1402_1403_1404'!T818+'[1]1601_1800'!E25+'[1]1601_1800'!T91+'[1]190901_905'!E25+'[1]190901_905'!E91+'[1]210103_2105_2108'!T25+'[1]220125(126,129)_2208_2209_2213'!T25+'[1]2406'!T25+'[1]3101_3102'!T25</f>
        <v>17105.480439999999</v>
      </c>
      <c r="F27" s="15">
        <f>'[1]1101_1102_1300_1402_1403_1404'!G25+'[1]1101_1102_1300_1402_1403_1404'!V91+'[1]1101_1102_1300_1402_1403_1404'!V223+'[1]1101_1102_1300_1402_1403_1404'!V818+'[1]1601_1800'!G25+'[1]1601_1800'!V91+'[1]190901_905'!G25+'[1]190901_905'!G91+'[1]210103_2105_2108'!V25+'[1]220125(126,129)_2208_2209_2213'!V25+'[1]2406'!V25+'[1]3101_3102'!V25</f>
        <v>12853.654119999997</v>
      </c>
      <c r="G27" s="16">
        <f t="shared" si="0"/>
        <v>-11622.119559999999</v>
      </c>
      <c r="H27" s="17">
        <f t="shared" si="1"/>
        <v>59.543715590581883</v>
      </c>
      <c r="I27" s="16">
        <f t="shared" si="2"/>
        <v>-12202.119559999999</v>
      </c>
      <c r="J27" s="17">
        <f t="shared" si="3"/>
        <v>58.365340184798484</v>
      </c>
      <c r="K27" s="16">
        <f t="shared" si="4"/>
        <v>1622.3804400000008</v>
      </c>
      <c r="L27" s="17">
        <f t="shared" si="5"/>
        <v>110.47839541177156</v>
      </c>
      <c r="M27" s="16">
        <f t="shared" si="6"/>
        <v>4251.8263200000019</v>
      </c>
      <c r="N27" s="17">
        <f t="shared" si="7"/>
        <v>133.07873605673157</v>
      </c>
      <c r="O27" s="18"/>
      <c r="P27" s="19"/>
      <c r="Q27" s="20"/>
      <c r="R27" s="20"/>
      <c r="S27" s="21"/>
      <c r="T27" s="21"/>
      <c r="U27" s="21"/>
    </row>
    <row r="28" spans="1:21" ht="15.5" x14ac:dyDescent="0.25">
      <c r="A28" s="22" t="s">
        <v>38</v>
      </c>
      <c r="B28" s="14">
        <f>'[1]1101_1102_1300_1402_1403_1404'!B26+'[1]1101_1102_1300_1402_1403_1404'!Q92+'[1]1101_1102_1300_1402_1403_1404'!Q224+'[1]1101_1102_1300_1402_1403_1404'!Q819+'[1]1601_1800'!B26+'[1]1601_1800'!Q92+'[1]190901_905'!B26+'[1]190901_905'!B92+'[1]210103_2105_2108'!Q26+'[1]220125(126,129)_2208_2209_2213'!Q26+'[1]2406'!Q26+'[1]3101_3102'!Q26</f>
        <v>50000</v>
      </c>
      <c r="C28" s="14">
        <f>'[1]1101_1102_1300_1402_1403_1404'!C26+'[1]1101_1102_1300_1402_1403_1404'!R92+'[1]1101_1102_1300_1402_1403_1404'!R224+'[1]1101_1102_1300_1402_1403_1404'!R819+'[1]1601_1800'!C26+'[1]1601_1800'!R92+'[1]190901_905'!C26+'[1]190901_905'!C92+'[1]210103_2105_2108'!R26+'[1]220125(126,129)_2208_2209_2213'!R26+'[1]2406'!R26+'[1]3101_3102'!R26</f>
        <v>50000</v>
      </c>
      <c r="D28" s="15">
        <f>'[1]1101_1102_1300_1402_1403_1404'!D26+'[1]1101_1102_1300_1402_1403_1404'!S92+'[1]1101_1102_1300_1402_1403_1404'!S224+'[1]1101_1102_1300_1402_1403_1404'!S819+'[1]1601_1800'!D26+'[1]1601_1800'!S92+'[1]190901_905'!D26+'[1]190901_905'!D92+'[1]210103_2105_2108'!S26+'[1]220125(126,129)_2208_2209_2213'!S26+'[1]2406'!S26+'[1]3101_3102'!S26</f>
        <v>25206.04</v>
      </c>
      <c r="E28" s="15">
        <f>'[1]1101_1102_1300_1402_1403_1404'!E26+'[1]1101_1102_1300_1402_1403_1404'!T92+'[1]1101_1102_1300_1402_1403_1404'!T224+'[1]1101_1102_1300_1402_1403_1404'!T819+'[1]1601_1800'!E26+'[1]1601_1800'!T92+'[1]190901_905'!E26+'[1]190901_905'!E92+'[1]210103_2105_2108'!T26+'[1]220125(126,129)_2208_2209_2213'!T26+'[1]2406'!T26+'[1]3101_3102'!T26</f>
        <v>28143.725210000001</v>
      </c>
      <c r="F28" s="15">
        <f>'[1]1101_1102_1300_1402_1403_1404'!G26+'[1]1101_1102_1300_1402_1403_1404'!V92+'[1]1101_1102_1300_1402_1403_1404'!V224+'[1]1101_1102_1300_1402_1403_1404'!V819+'[1]1601_1800'!G26+'[1]1601_1800'!V92+'[1]190901_905'!G26+'[1]190901_905'!G92+'[1]210103_2105_2108'!V26+'[1]220125(126,129)_2208_2209_2213'!V26+'[1]2406'!V26+'[1]3101_3102'!V26</f>
        <v>24226.825040000003</v>
      </c>
      <c r="G28" s="16">
        <f t="shared" si="0"/>
        <v>-21856.274789999999</v>
      </c>
      <c r="H28" s="17">
        <f t="shared" si="1"/>
        <v>56.287450419999999</v>
      </c>
      <c r="I28" s="16">
        <f t="shared" si="2"/>
        <v>-21856.274789999999</v>
      </c>
      <c r="J28" s="17">
        <f t="shared" si="3"/>
        <v>56.287450419999999</v>
      </c>
      <c r="K28" s="16">
        <f t="shared" si="4"/>
        <v>2937.6852099999996</v>
      </c>
      <c r="L28" s="17">
        <f t="shared" si="5"/>
        <v>111.65468756694823</v>
      </c>
      <c r="M28" s="16">
        <f t="shared" si="6"/>
        <v>3916.9001699999972</v>
      </c>
      <c r="N28" s="17">
        <f t="shared" si="7"/>
        <v>116.16761653057281</v>
      </c>
      <c r="O28" s="25"/>
      <c r="P28" s="19"/>
      <c r="Q28" s="20"/>
      <c r="R28" s="20"/>
      <c r="S28" s="21"/>
      <c r="T28" s="21"/>
      <c r="U28" s="21"/>
    </row>
    <row r="29" spans="1:21" ht="15.5" x14ac:dyDescent="0.25">
      <c r="A29" s="22" t="s">
        <v>39</v>
      </c>
      <c r="B29" s="14">
        <f>'[1]1101_1102_1300_1402_1403_1404'!B27+'[1]1101_1102_1300_1402_1403_1404'!Q93+'[1]1101_1102_1300_1402_1403_1404'!Q225+'[1]1101_1102_1300_1402_1403_1404'!Q820+'[1]1601_1800'!B27+'[1]1601_1800'!Q93+'[1]190901_905'!B27+'[1]190901_905'!B93+'[1]210103_2105_2108'!Q27+'[1]220125(126,129)_2208_2209_2213'!Q27+'[1]2406'!Q27+'[1]3101_3102'!Q27</f>
        <v>34000</v>
      </c>
      <c r="C29" s="14">
        <f>'[1]1101_1102_1300_1402_1403_1404'!C27+'[1]1101_1102_1300_1402_1403_1404'!R93+'[1]1101_1102_1300_1402_1403_1404'!R225+'[1]1101_1102_1300_1402_1403_1404'!R820+'[1]1601_1800'!C27+'[1]1601_1800'!R93+'[1]190901_905'!C27+'[1]190901_905'!C93+'[1]210103_2105_2108'!R27+'[1]220125(126,129)_2208_2209_2213'!R27+'[1]2406'!R27+'[1]3101_3102'!R27</f>
        <v>34870</v>
      </c>
      <c r="D29" s="14">
        <f>'[1]1101_1102_1300_1402_1403_1404'!D27+'[1]1101_1102_1300_1402_1403_1404'!S93+'[1]1101_1102_1300_1402_1403_1404'!S225+'[1]1101_1102_1300_1402_1403_1404'!S820+'[1]1601_1800'!D27+'[1]1601_1800'!S93+'[1]190901_905'!D27+'[1]190901_905'!D93+'[1]210103_2105_2108'!S27+'[1]220125(126,129)_2208_2209_2213'!S27+'[1]2406'!S27+'[1]3101_3102'!S27</f>
        <v>17526.999999999996</v>
      </c>
      <c r="E29" s="15">
        <f>'[1]1101_1102_1300_1402_1403_1404'!E27+'[1]1101_1102_1300_1402_1403_1404'!T93+'[1]1101_1102_1300_1402_1403_1404'!T225+'[1]1101_1102_1300_1402_1403_1404'!T820+'[1]1601_1800'!E27+'[1]1601_1800'!T93+'[1]190901_905'!E27+'[1]190901_905'!E93+'[1]210103_2105_2108'!T27+'[1]220125(126,129)_2208_2209_2213'!T27+'[1]2406'!T27+'[1]3101_3102'!T27</f>
        <v>19778.090749999999</v>
      </c>
      <c r="F29" s="15">
        <f>'[1]1101_1102_1300_1402_1403_1404'!G27+'[1]1101_1102_1300_1402_1403_1404'!V93+'[1]1101_1102_1300_1402_1403_1404'!V225+'[1]1101_1102_1300_1402_1403_1404'!V820+'[1]1601_1800'!G27+'[1]1601_1800'!V93+'[1]190901_905'!G27+'[1]190901_905'!G93+'[1]210103_2105_2108'!V27+'[1]220125(126,129)_2208_2209_2213'!V27+'[1]2406'!V27+'[1]3101_3102'!V27</f>
        <v>15478.13449</v>
      </c>
      <c r="G29" s="16">
        <f t="shared" si="0"/>
        <v>-14221.909250000001</v>
      </c>
      <c r="H29" s="17">
        <f t="shared" si="1"/>
        <v>58.170855147058816</v>
      </c>
      <c r="I29" s="16">
        <f t="shared" si="2"/>
        <v>-15091.909250000001</v>
      </c>
      <c r="J29" s="17">
        <f t="shared" si="3"/>
        <v>56.719503154574134</v>
      </c>
      <c r="K29" s="16">
        <f t="shared" si="4"/>
        <v>2251.090750000003</v>
      </c>
      <c r="L29" s="17">
        <f t="shared" si="5"/>
        <v>112.8435599360986</v>
      </c>
      <c r="M29" s="16">
        <f t="shared" si="6"/>
        <v>4299.956259999999</v>
      </c>
      <c r="N29" s="17">
        <f t="shared" si="7"/>
        <v>127.78084311632054</v>
      </c>
      <c r="O29" s="18"/>
      <c r="P29" s="19"/>
      <c r="Q29" s="20"/>
      <c r="R29" s="20"/>
      <c r="S29" s="21"/>
      <c r="T29" s="21"/>
      <c r="U29" s="21"/>
    </row>
    <row r="30" spans="1:21" ht="15.65" customHeight="1" x14ac:dyDescent="0.25">
      <c r="A30" s="22" t="s">
        <v>40</v>
      </c>
      <c r="B30" s="14">
        <f>'[1]1101_1102_1300_1402_1403_1404'!B28+'[1]1101_1102_1300_1402_1403_1404'!Q94+'[1]1101_1102_1300_1402_1403_1404'!Q226+'[1]1101_1102_1300_1402_1403_1404'!Q821+'[1]1601_1800'!B28+'[1]1601_1800'!Q94+'[1]190901_905'!B28+'[1]190901_905'!B94+'[1]210103_2105_2108'!Q28+'[1]220125(126,129)_2208_2209_2213'!Q28+'[1]2406'!Q28+'[1]3101_3102'!Q28</f>
        <v>13382.7</v>
      </c>
      <c r="C30" s="14">
        <f>'[1]1101_1102_1300_1402_1403_1404'!C28+'[1]1101_1102_1300_1402_1403_1404'!R94+'[1]1101_1102_1300_1402_1403_1404'!R226+'[1]1101_1102_1300_1402_1403_1404'!R821+'[1]1601_1800'!C28+'[1]1601_1800'!R94+'[1]190901_905'!C28+'[1]190901_905'!C94+'[1]210103_2105_2108'!R28+'[1]220125(126,129)_2208_2209_2213'!R28+'[1]2406'!R28+'[1]3101_3102'!R28</f>
        <v>15381.100000000002</v>
      </c>
      <c r="D30" s="14">
        <f>'[1]1101_1102_1300_1402_1403_1404'!D28+'[1]1101_1102_1300_1402_1403_1404'!S94+'[1]1101_1102_1300_1402_1403_1404'!S226+'[1]1101_1102_1300_1402_1403_1404'!S821+'[1]1601_1800'!D28+'[1]1601_1800'!S94+'[1]190901_905'!D28+'[1]190901_905'!D94+'[1]210103_2105_2108'!S28+'[1]220125(126,129)_2208_2209_2213'!S28+'[1]2406'!S28+'[1]3101_3102'!S28</f>
        <v>8736.86</v>
      </c>
      <c r="E30" s="15">
        <f>'[1]1101_1102_1300_1402_1403_1404'!E28+'[1]1101_1102_1300_1402_1403_1404'!T94+'[1]1101_1102_1300_1402_1403_1404'!T226+'[1]1101_1102_1300_1402_1403_1404'!T821+'[1]1601_1800'!E28+'[1]1601_1800'!T94+'[1]190901_905'!E28+'[1]190901_905'!E94+'[1]210103_2105_2108'!T28+'[1]220125(126,129)_2208_2209_2213'!T28+'[1]2406'!T28+'[1]3101_3102'!T28</f>
        <v>9028.1017700000011</v>
      </c>
      <c r="F30" s="15">
        <f>'[1]1101_1102_1300_1402_1403_1404'!G28+'[1]1101_1102_1300_1402_1403_1404'!V94+'[1]1101_1102_1300_1402_1403_1404'!V226+'[1]1101_1102_1300_1402_1403_1404'!V821+'[1]1601_1800'!G28+'[1]1601_1800'!V94+'[1]190901_905'!G28+'[1]190901_905'!G94+'[1]210103_2105_2108'!V28+'[1]220125(126,129)_2208_2209_2213'!V28+'[1]2406'!V28+'[1]3101_3102'!V28</f>
        <v>7120.2658900000006</v>
      </c>
      <c r="G30" s="16">
        <f t="shared" si="0"/>
        <v>-4354.5982299999996</v>
      </c>
      <c r="H30" s="17">
        <f t="shared" si="1"/>
        <v>67.46098896336315</v>
      </c>
      <c r="I30" s="16">
        <f t="shared" si="2"/>
        <v>-6352.9982300000011</v>
      </c>
      <c r="J30" s="17">
        <f t="shared" si="3"/>
        <v>58.696073557807956</v>
      </c>
      <c r="K30" s="16">
        <f t="shared" si="4"/>
        <v>291.24177000000054</v>
      </c>
      <c r="L30" s="17">
        <f t="shared" si="5"/>
        <v>103.33348331093781</v>
      </c>
      <c r="M30" s="16">
        <f t="shared" si="6"/>
        <v>1907.8358800000005</v>
      </c>
      <c r="N30" s="17">
        <f t="shared" si="7"/>
        <v>126.79444713826551</v>
      </c>
      <c r="O30" s="25"/>
      <c r="P30" s="19"/>
      <c r="Q30" s="20"/>
      <c r="R30" s="20"/>
      <c r="S30" s="21"/>
      <c r="T30" s="21"/>
      <c r="U30" s="21"/>
    </row>
    <row r="31" spans="1:21" ht="15.5" x14ac:dyDescent="0.25">
      <c r="A31" s="22" t="s">
        <v>41</v>
      </c>
      <c r="B31" s="14">
        <f>'[1]1101_1102_1300_1402_1403_1404'!B29+'[1]1101_1102_1300_1402_1403_1404'!Q95+'[1]1101_1102_1300_1402_1403_1404'!Q227+'[1]1101_1102_1300_1402_1403_1404'!Q822+'[1]1601_1800'!B29+'[1]1601_1800'!Q95+'[1]190901_905'!B29+'[1]190901_905'!B95+'[1]210103_2105_2108'!Q29+'[1]220125(126,129)_2208_2209_2213'!Q29+'[1]2406'!Q29+'[1]3101_3102'!Q29</f>
        <v>23000</v>
      </c>
      <c r="C31" s="14">
        <f>'[1]1101_1102_1300_1402_1403_1404'!C29+'[1]1101_1102_1300_1402_1403_1404'!R95+'[1]1101_1102_1300_1402_1403_1404'!R227+'[1]1101_1102_1300_1402_1403_1404'!R822+'[1]1601_1800'!C29+'[1]1601_1800'!R95+'[1]190901_905'!C29+'[1]190901_905'!C95+'[1]210103_2105_2108'!R29+'[1]220125(126,129)_2208_2209_2213'!R29+'[1]2406'!R29+'[1]3101_3102'!R29</f>
        <v>23813.171000000002</v>
      </c>
      <c r="D31" s="14">
        <f>'[1]1101_1102_1300_1402_1403_1404'!D29+'[1]1101_1102_1300_1402_1403_1404'!S95+'[1]1101_1102_1300_1402_1403_1404'!S227+'[1]1101_1102_1300_1402_1403_1404'!S822+'[1]1601_1800'!D29+'[1]1601_1800'!S95+'[1]190901_905'!D29+'[1]190901_905'!D95+'[1]210103_2105_2108'!S29+'[1]220125(126,129)_2208_2209_2213'!S29+'[1]2406'!S29+'[1]3101_3102'!S29</f>
        <v>13411.871000000001</v>
      </c>
      <c r="E31" s="15">
        <f>'[1]1101_1102_1300_1402_1403_1404'!E29+'[1]1101_1102_1300_1402_1403_1404'!T95+'[1]1101_1102_1300_1402_1403_1404'!T227+'[1]1101_1102_1300_1402_1403_1404'!T822+'[1]1601_1800'!E29+'[1]1601_1800'!T95+'[1]190901_905'!E29+'[1]190901_905'!E95+'[1]210103_2105_2108'!T29+'[1]220125(126,129)_2208_2209_2213'!T29+'[1]2406'!T29+'[1]3101_3102'!T29</f>
        <v>14074.920880000001</v>
      </c>
      <c r="F31" s="15">
        <f>'[1]1101_1102_1300_1402_1403_1404'!G29+'[1]1101_1102_1300_1402_1403_1404'!V95+'[1]1101_1102_1300_1402_1403_1404'!V227+'[1]1101_1102_1300_1402_1403_1404'!V822+'[1]1601_1800'!G29+'[1]1601_1800'!V95+'[1]190901_905'!G29+'[1]190901_905'!G95+'[1]210103_2105_2108'!V29+'[1]220125(126,129)_2208_2209_2213'!V29+'[1]2406'!V29+'[1]3101_3102'!V29</f>
        <v>9485.0661600000003</v>
      </c>
      <c r="G31" s="16">
        <f t="shared" si="0"/>
        <v>-8925.0791199999985</v>
      </c>
      <c r="H31" s="17">
        <f t="shared" si="1"/>
        <v>61.195308173913055</v>
      </c>
      <c r="I31" s="16">
        <f t="shared" si="2"/>
        <v>-9738.2501200000006</v>
      </c>
      <c r="J31" s="17">
        <f t="shared" si="3"/>
        <v>59.105613779869969</v>
      </c>
      <c r="K31" s="16">
        <f t="shared" si="4"/>
        <v>663.04988000000048</v>
      </c>
      <c r="L31" s="17">
        <f t="shared" si="5"/>
        <v>104.94375378349523</v>
      </c>
      <c r="M31" s="16">
        <f t="shared" si="6"/>
        <v>4589.8547200000012</v>
      </c>
      <c r="N31" s="17">
        <f t="shared" si="7"/>
        <v>148.39032899270785</v>
      </c>
      <c r="O31" s="18"/>
      <c r="P31" s="19"/>
      <c r="Q31" s="20"/>
      <c r="R31" s="20"/>
      <c r="S31" s="21"/>
      <c r="T31" s="21"/>
      <c r="U31" s="21"/>
    </row>
    <row r="32" spans="1:21" ht="15.5" x14ac:dyDescent="0.25">
      <c r="A32" s="22" t="s">
        <v>42</v>
      </c>
      <c r="B32" s="14">
        <f>'[1]1101_1102_1300_1402_1403_1404'!B30+'[1]1101_1102_1300_1402_1403_1404'!Q96+'[1]1101_1102_1300_1402_1403_1404'!Q228+'[1]1101_1102_1300_1402_1403_1404'!Q823+'[1]1601_1800'!B30+'[1]1601_1800'!Q96+'[1]190901_905'!B30+'[1]190901_905'!B96+'[1]210103_2105_2108'!Q30+'[1]220125(126,129)_2208_2209_2213'!Q30+'[1]2406'!Q30+'[1]3101_3102'!Q30</f>
        <v>42502.5</v>
      </c>
      <c r="C32" s="14">
        <f>'[1]1101_1102_1300_1402_1403_1404'!C30+'[1]1101_1102_1300_1402_1403_1404'!R96+'[1]1101_1102_1300_1402_1403_1404'!R228+'[1]1101_1102_1300_1402_1403_1404'!R823+'[1]1601_1800'!C30+'[1]1601_1800'!R96+'[1]190901_905'!C30+'[1]190901_905'!C96+'[1]210103_2105_2108'!R30+'[1]220125(126,129)_2208_2209_2213'!R30+'[1]2406'!R30+'[1]3101_3102'!R30</f>
        <v>44732.845999999998</v>
      </c>
      <c r="D32" s="15">
        <f>'[1]1101_1102_1300_1402_1403_1404'!D30+'[1]1101_1102_1300_1402_1403_1404'!S96+'[1]1101_1102_1300_1402_1403_1404'!S228+'[1]1101_1102_1300_1402_1403_1404'!S823+'[1]1601_1800'!D30+'[1]1601_1800'!S96+'[1]190901_905'!D30+'[1]190901_905'!D96+'[1]210103_2105_2108'!S30+'[1]220125(126,129)_2208_2209_2213'!S30+'[1]2406'!S30+'[1]3101_3102'!S30</f>
        <v>20635.403999999999</v>
      </c>
      <c r="E32" s="15">
        <f>'[1]1101_1102_1300_1402_1403_1404'!E30+'[1]1101_1102_1300_1402_1403_1404'!T96+'[1]1101_1102_1300_1402_1403_1404'!T228+'[1]1101_1102_1300_1402_1403_1404'!T823+'[1]1601_1800'!E30+'[1]1601_1800'!T96+'[1]190901_905'!E30+'[1]190901_905'!E96+'[1]210103_2105_2108'!T30+'[1]220125(126,129)_2208_2209_2213'!T30+'[1]2406'!T30+'[1]3101_3102'!T30</f>
        <v>22345.358410000001</v>
      </c>
      <c r="F32" s="15">
        <f>'[1]1101_1102_1300_1402_1403_1404'!G30+'[1]1101_1102_1300_1402_1403_1404'!V96+'[1]1101_1102_1300_1402_1403_1404'!V228+'[1]1101_1102_1300_1402_1403_1404'!V823+'[1]1601_1800'!G30+'[1]1601_1800'!V96+'[1]190901_905'!G30+'[1]190901_905'!G96+'[1]210103_2105_2108'!V30+'[1]220125(126,129)_2208_2209_2213'!V30+'[1]2406'!V30+'[1]3101_3102'!V30</f>
        <v>19231.774220000003</v>
      </c>
      <c r="G32" s="16">
        <f t="shared" si="0"/>
        <v>-20157.141589999999</v>
      </c>
      <c r="H32" s="17">
        <f t="shared" si="1"/>
        <v>52.574221304629141</v>
      </c>
      <c r="I32" s="16">
        <f t="shared" si="2"/>
        <v>-22387.487589999997</v>
      </c>
      <c r="J32" s="17">
        <f t="shared" si="3"/>
        <v>49.952910239603362</v>
      </c>
      <c r="K32" s="16">
        <f t="shared" si="4"/>
        <v>1709.9544100000021</v>
      </c>
      <c r="L32" s="17">
        <f t="shared" si="5"/>
        <v>108.28650803250571</v>
      </c>
      <c r="M32" s="16">
        <f t="shared" si="6"/>
        <v>3113.5841899999978</v>
      </c>
      <c r="N32" s="17">
        <f t="shared" si="7"/>
        <v>116.18979171855106</v>
      </c>
      <c r="O32" s="18"/>
      <c r="P32" s="19"/>
      <c r="Q32" s="20"/>
      <c r="R32" s="20"/>
      <c r="S32" s="21"/>
      <c r="T32" s="21"/>
      <c r="U32" s="21"/>
    </row>
    <row r="33" spans="1:21" ht="15.5" x14ac:dyDescent="0.25">
      <c r="A33" s="22" t="s">
        <v>43</v>
      </c>
      <c r="B33" s="14">
        <f>'[1]1101_1102_1300_1402_1403_1404'!B31+'[1]1101_1102_1300_1402_1403_1404'!Q97+'[1]1101_1102_1300_1402_1403_1404'!Q229+'[1]1101_1102_1300_1402_1403_1404'!Q824+'[1]1601_1800'!B31+'[1]1601_1800'!Q97+'[1]190901_905'!B31+'[1]190901_905'!B97+'[1]210103_2105_2108'!Q31+'[1]220125(126,129)_2208_2209_2213'!Q31+'[1]2406'!Q31+'[1]3101_3102'!Q31</f>
        <v>138442.80000000002</v>
      </c>
      <c r="C33" s="14">
        <f>'[1]1101_1102_1300_1402_1403_1404'!C31+'[1]1101_1102_1300_1402_1403_1404'!R97+'[1]1101_1102_1300_1402_1403_1404'!R229+'[1]1101_1102_1300_1402_1403_1404'!R824+'[1]1601_1800'!C31+'[1]1601_1800'!R97+'[1]190901_905'!C31+'[1]190901_905'!C97+'[1]210103_2105_2108'!R31+'[1]220125(126,129)_2208_2209_2213'!R31+'[1]2406'!R31+'[1]3101_3102'!R31</f>
        <v>140642.80000000002</v>
      </c>
      <c r="D33" s="14">
        <f>'[1]1101_1102_1300_1402_1403_1404'!D31+'[1]1101_1102_1300_1402_1403_1404'!S97+'[1]1101_1102_1300_1402_1403_1404'!S229+'[1]1101_1102_1300_1402_1403_1404'!S824+'[1]1601_1800'!D31+'[1]1601_1800'!S97+'[1]190901_905'!D31+'[1]190901_905'!D97+'[1]210103_2105_2108'!S31+'[1]220125(126,129)_2208_2209_2213'!S31+'[1]2406'!S31+'[1]3101_3102'!S31</f>
        <v>71562.900000000023</v>
      </c>
      <c r="E33" s="15">
        <f>'[1]1101_1102_1300_1402_1403_1404'!E31+'[1]1101_1102_1300_1402_1403_1404'!T97+'[1]1101_1102_1300_1402_1403_1404'!T229+'[1]1101_1102_1300_1402_1403_1404'!T824+'[1]1601_1800'!E31+'[1]1601_1800'!T97+'[1]190901_905'!E31+'[1]190901_905'!E97+'[1]210103_2105_2108'!T31+'[1]220125(126,129)_2208_2209_2213'!T31+'[1]2406'!T31+'[1]3101_3102'!T31</f>
        <v>73501.437279999998</v>
      </c>
      <c r="F33" s="15">
        <f>'[1]1101_1102_1300_1402_1403_1404'!G31+'[1]1101_1102_1300_1402_1403_1404'!V97+'[1]1101_1102_1300_1402_1403_1404'!V229+'[1]1101_1102_1300_1402_1403_1404'!V824+'[1]1601_1800'!G31+'[1]1601_1800'!V97+'[1]190901_905'!G31+'[1]190901_905'!G97+'[1]210103_2105_2108'!V31+'[1]220125(126,129)_2208_2209_2213'!V31+'[1]2406'!V31+'[1]3101_3102'!V31</f>
        <v>58443.073469999988</v>
      </c>
      <c r="G33" s="16">
        <f t="shared" si="0"/>
        <v>-64941.362720000019</v>
      </c>
      <c r="H33" s="17">
        <f t="shared" si="1"/>
        <v>53.091556426191886</v>
      </c>
      <c r="I33" s="16">
        <f t="shared" si="2"/>
        <v>-67141.362720000019</v>
      </c>
      <c r="J33" s="17">
        <f t="shared" si="3"/>
        <v>52.261073641878561</v>
      </c>
      <c r="K33" s="16">
        <f t="shared" si="4"/>
        <v>1938.537279999975</v>
      </c>
      <c r="L33" s="17">
        <f t="shared" si="5"/>
        <v>102.70885791380726</v>
      </c>
      <c r="M33" s="16">
        <f t="shared" si="6"/>
        <v>15058.36381000001</v>
      </c>
      <c r="N33" s="17">
        <f t="shared" si="7"/>
        <v>125.76586568078041</v>
      </c>
      <c r="O33" s="18"/>
      <c r="P33" s="19"/>
      <c r="Q33" s="20"/>
      <c r="R33" s="20"/>
      <c r="S33" s="21"/>
      <c r="T33" s="21"/>
      <c r="U33" s="21"/>
    </row>
    <row r="34" spans="1:21" ht="15.5" x14ac:dyDescent="0.25">
      <c r="A34" s="22" t="s">
        <v>44</v>
      </c>
      <c r="B34" s="14">
        <f>'[1]1101_1102_1300_1402_1403_1404'!B32+'[1]1101_1102_1300_1402_1403_1404'!Q98+'[1]1101_1102_1300_1402_1403_1404'!Q230+'[1]1101_1102_1300_1402_1403_1404'!Q825+'[1]1601_1800'!B32+'[1]1601_1800'!Q98+'[1]190901_905'!B32+'[1]190901_905'!B98+'[1]210103_2105_2108'!Q32+'[1]220125(126,129)_2208_2209_2213'!Q32+'[1]2406'!Q32+'[1]3101_3102'!Q32</f>
        <v>149013.5</v>
      </c>
      <c r="C34" s="14">
        <f>'[1]1101_1102_1300_1402_1403_1404'!C32+'[1]1101_1102_1300_1402_1403_1404'!R98+'[1]1101_1102_1300_1402_1403_1404'!R230+'[1]1101_1102_1300_1402_1403_1404'!R825+'[1]1601_1800'!C32+'[1]1601_1800'!R98+'[1]190901_905'!C32+'[1]190901_905'!C98+'[1]210103_2105_2108'!R32+'[1]220125(126,129)_2208_2209_2213'!R32+'[1]2406'!R32+'[1]3101_3102'!R32</f>
        <v>149013.5</v>
      </c>
      <c r="D34" s="15">
        <f>'[1]1101_1102_1300_1402_1403_1404'!D32+'[1]1101_1102_1300_1402_1403_1404'!S98+'[1]1101_1102_1300_1402_1403_1404'!S230+'[1]1101_1102_1300_1402_1403_1404'!S825+'[1]1601_1800'!D32+'[1]1601_1800'!S98+'[1]190901_905'!D32+'[1]190901_905'!D98+'[1]210103_2105_2108'!S32+'[1]220125(126,129)_2208_2209_2213'!S32+'[1]2406'!S32+'[1]3101_3102'!S32</f>
        <v>68820.914999999994</v>
      </c>
      <c r="E34" s="15">
        <f>'[1]1101_1102_1300_1402_1403_1404'!E32+'[1]1101_1102_1300_1402_1403_1404'!T98+'[1]1101_1102_1300_1402_1403_1404'!T230+'[1]1101_1102_1300_1402_1403_1404'!T825+'[1]1601_1800'!E32+'[1]1601_1800'!T98+'[1]190901_905'!E32+'[1]190901_905'!E98+'[1]210103_2105_2108'!T32+'[1]220125(126,129)_2208_2209_2213'!T32+'[1]2406'!T32+'[1]3101_3102'!T32</f>
        <v>73400.285990000004</v>
      </c>
      <c r="F34" s="15">
        <f>'[1]1101_1102_1300_1402_1403_1404'!G32+'[1]1101_1102_1300_1402_1403_1404'!V98+'[1]1101_1102_1300_1402_1403_1404'!V230+'[1]1101_1102_1300_1402_1403_1404'!V825+'[1]1601_1800'!G32+'[1]1601_1800'!V98+'[1]190901_905'!G32+'[1]190901_905'!G98+'[1]210103_2105_2108'!V32+'[1]220125(126,129)_2208_2209_2213'!V32+'[1]2406'!V32+'[1]3101_3102'!V32</f>
        <v>58905.700379999995</v>
      </c>
      <c r="G34" s="16">
        <f t="shared" si="0"/>
        <v>-75613.214009999996</v>
      </c>
      <c r="H34" s="17">
        <f t="shared" si="1"/>
        <v>49.257473980545392</v>
      </c>
      <c r="I34" s="16">
        <f t="shared" si="2"/>
        <v>-75613.214009999996</v>
      </c>
      <c r="J34" s="17">
        <f t="shared" si="3"/>
        <v>49.257473980545392</v>
      </c>
      <c r="K34" s="16">
        <f t="shared" si="4"/>
        <v>4579.3709900000104</v>
      </c>
      <c r="L34" s="17">
        <f t="shared" si="5"/>
        <v>106.65403967674654</v>
      </c>
      <c r="M34" s="16">
        <f t="shared" si="6"/>
        <v>14494.585610000009</v>
      </c>
      <c r="N34" s="17">
        <f t="shared" si="7"/>
        <v>124.60642266622008</v>
      </c>
      <c r="O34" s="25"/>
      <c r="P34" s="19"/>
      <c r="Q34" s="20"/>
      <c r="R34" s="20"/>
      <c r="S34" s="21"/>
      <c r="T34" s="21"/>
      <c r="U34" s="21"/>
    </row>
    <row r="35" spans="1:21" ht="15.5" x14ac:dyDescent="0.25">
      <c r="A35" s="22" t="s">
        <v>45</v>
      </c>
      <c r="B35" s="14">
        <f>'[1]1101_1102_1300_1402_1403_1404'!B33+'[1]1101_1102_1300_1402_1403_1404'!Q99+'[1]1101_1102_1300_1402_1403_1404'!Q231+'[1]1101_1102_1300_1402_1403_1404'!Q826+'[1]1601_1800'!B33+'[1]1601_1800'!Q99+'[1]190901_905'!B33+'[1]190901_905'!B99+'[1]210103_2105_2108'!Q33+'[1]220125(126,129)_2208_2209_2213'!Q33+'[1]2406'!Q33+'[1]3101_3102'!Q33</f>
        <v>105918.5</v>
      </c>
      <c r="C35" s="14">
        <f>'[1]1101_1102_1300_1402_1403_1404'!C33+'[1]1101_1102_1300_1402_1403_1404'!R99+'[1]1101_1102_1300_1402_1403_1404'!R231+'[1]1101_1102_1300_1402_1403_1404'!R826+'[1]1601_1800'!C33+'[1]1601_1800'!R99+'[1]190901_905'!C33+'[1]190901_905'!C99+'[1]210103_2105_2108'!R33+'[1]220125(126,129)_2208_2209_2213'!R33+'[1]2406'!R33+'[1]3101_3102'!R33</f>
        <v>106830.98000000001</v>
      </c>
      <c r="D35" s="14">
        <f>'[1]1101_1102_1300_1402_1403_1404'!D33+'[1]1101_1102_1300_1402_1403_1404'!S99+'[1]1101_1102_1300_1402_1403_1404'!S231+'[1]1101_1102_1300_1402_1403_1404'!S826+'[1]1601_1800'!D33+'[1]1601_1800'!S99+'[1]190901_905'!D33+'[1]190901_905'!D99+'[1]210103_2105_2108'!S33+'[1]220125(126,129)_2208_2209_2213'!S33+'[1]2406'!S33+'[1]3101_3102'!S33</f>
        <v>49316.28</v>
      </c>
      <c r="E35" s="15">
        <f>'[1]1101_1102_1300_1402_1403_1404'!E33+'[1]1101_1102_1300_1402_1403_1404'!T99+'[1]1101_1102_1300_1402_1403_1404'!T231+'[1]1101_1102_1300_1402_1403_1404'!T826+'[1]1601_1800'!E33+'[1]1601_1800'!T99+'[1]190901_905'!E33+'[1]190901_905'!E99+'[1]210103_2105_2108'!T33+'[1]220125(126,129)_2208_2209_2213'!T33+'[1]2406'!T33+'[1]3101_3102'!T33</f>
        <v>60990.836660000001</v>
      </c>
      <c r="F35" s="15">
        <f>'[1]1101_1102_1300_1402_1403_1404'!G33+'[1]1101_1102_1300_1402_1403_1404'!V99+'[1]1101_1102_1300_1402_1403_1404'!V231+'[1]1101_1102_1300_1402_1403_1404'!V826+'[1]1601_1800'!G33+'[1]1601_1800'!V99+'[1]190901_905'!G33+'[1]190901_905'!G99+'[1]210103_2105_2108'!V33+'[1]220125(126,129)_2208_2209_2213'!V33+'[1]2406'!V33+'[1]3101_3102'!V33</f>
        <v>52645.99418999999</v>
      </c>
      <c r="G35" s="16">
        <f t="shared" si="0"/>
        <v>-44927.663339999999</v>
      </c>
      <c r="H35" s="17">
        <f t="shared" si="1"/>
        <v>57.582798717882142</v>
      </c>
      <c r="I35" s="16">
        <f t="shared" si="2"/>
        <v>-45840.14334000001</v>
      </c>
      <c r="J35" s="17">
        <f t="shared" si="3"/>
        <v>57.09096430642122</v>
      </c>
      <c r="K35" s="16">
        <f t="shared" si="4"/>
        <v>11674.556660000002</v>
      </c>
      <c r="L35" s="17">
        <f t="shared" si="5"/>
        <v>123.67282499815477</v>
      </c>
      <c r="M35" s="16">
        <f t="shared" si="6"/>
        <v>8344.8424700000105</v>
      </c>
      <c r="N35" s="17">
        <f t="shared" si="7"/>
        <v>115.85085930732617</v>
      </c>
      <c r="O35" s="18"/>
      <c r="P35" s="19"/>
      <c r="Q35" s="20"/>
      <c r="R35" s="20"/>
      <c r="S35" s="21"/>
      <c r="T35" s="21"/>
      <c r="U35" s="21"/>
    </row>
    <row r="36" spans="1:21" ht="15.5" x14ac:dyDescent="0.25">
      <c r="A36" s="22" t="s">
        <v>46</v>
      </c>
      <c r="B36" s="14">
        <f>'[1]1101_1102_1300_1402_1403_1404'!B34+'[1]1101_1102_1300_1402_1403_1404'!Q100+'[1]1101_1102_1300_1402_1403_1404'!Q232+'[1]1101_1102_1300_1402_1403_1404'!Q827+'[1]1601_1800'!B34+'[1]1601_1800'!Q100+'[1]190901_905'!B34+'[1]190901_905'!B100+'[1]210103_2105_2108'!Q34+'[1]220125(126,129)_2208_2209_2213'!Q34+'[1]2406'!Q34+'[1]3101_3102'!Q34</f>
        <v>32166.499999999996</v>
      </c>
      <c r="C36" s="14">
        <f>'[1]1101_1102_1300_1402_1403_1404'!C34+'[1]1101_1102_1300_1402_1403_1404'!R100+'[1]1101_1102_1300_1402_1403_1404'!R232+'[1]1101_1102_1300_1402_1403_1404'!R827+'[1]1601_1800'!C34+'[1]1601_1800'!R100+'[1]190901_905'!C34+'[1]190901_905'!C100+'[1]210103_2105_2108'!R34+'[1]220125(126,129)_2208_2209_2213'!R34+'[1]2406'!R34+'[1]3101_3102'!R34</f>
        <v>32653.5</v>
      </c>
      <c r="D36" s="14">
        <f>'[1]1101_1102_1300_1402_1403_1404'!D34+'[1]1101_1102_1300_1402_1403_1404'!S100+'[1]1101_1102_1300_1402_1403_1404'!S232+'[1]1101_1102_1300_1402_1403_1404'!S827+'[1]1601_1800'!D34+'[1]1601_1800'!S100+'[1]190901_905'!D34+'[1]190901_905'!D100+'[1]210103_2105_2108'!S34+'[1]220125(126,129)_2208_2209_2213'!S34+'[1]2406'!S34+'[1]3101_3102'!S34</f>
        <v>13120.199999999999</v>
      </c>
      <c r="E36" s="15">
        <f>'[1]1101_1102_1300_1402_1403_1404'!E34+'[1]1101_1102_1300_1402_1403_1404'!T100+'[1]1101_1102_1300_1402_1403_1404'!T232+'[1]1101_1102_1300_1402_1403_1404'!T827+'[1]1601_1800'!E34+'[1]1601_1800'!T100+'[1]190901_905'!E34+'[1]190901_905'!E100+'[1]210103_2105_2108'!T34+'[1]220125(126,129)_2208_2209_2213'!T34+'[1]2406'!T34+'[1]3101_3102'!T34</f>
        <v>15550.772660000001</v>
      </c>
      <c r="F36" s="15">
        <f>'[1]1101_1102_1300_1402_1403_1404'!G34+'[1]1101_1102_1300_1402_1403_1404'!V100+'[1]1101_1102_1300_1402_1403_1404'!V232+'[1]1101_1102_1300_1402_1403_1404'!V827+'[1]1601_1800'!G34+'[1]1601_1800'!V100+'[1]190901_905'!G34+'[1]190901_905'!G100+'[1]210103_2105_2108'!V34+'[1]220125(126,129)_2208_2209_2213'!V34+'[1]2406'!V34+'[1]3101_3102'!V34</f>
        <v>13326.64249</v>
      </c>
      <c r="G36" s="16">
        <f t="shared" si="0"/>
        <v>-16615.727339999998</v>
      </c>
      <c r="H36" s="17">
        <f t="shared" si="1"/>
        <v>48.344621453997178</v>
      </c>
      <c r="I36" s="16">
        <f t="shared" si="2"/>
        <v>-17102.727339999998</v>
      </c>
      <c r="J36" s="17">
        <f t="shared" si="3"/>
        <v>47.623601329107139</v>
      </c>
      <c r="K36" s="16">
        <f t="shared" si="4"/>
        <v>2430.5726600000016</v>
      </c>
      <c r="L36" s="17">
        <f t="shared" si="5"/>
        <v>118.5254238502462</v>
      </c>
      <c r="M36" s="16">
        <f t="shared" si="6"/>
        <v>2224.1301700000004</v>
      </c>
      <c r="N36" s="17">
        <f t="shared" si="7"/>
        <v>116.68935121257238</v>
      </c>
      <c r="O36" s="18"/>
      <c r="P36" s="19"/>
      <c r="Q36" s="20"/>
      <c r="R36" s="20"/>
      <c r="S36" s="21"/>
      <c r="T36" s="21"/>
      <c r="U36" s="21"/>
    </row>
    <row r="37" spans="1:21" ht="15.5" x14ac:dyDescent="0.25">
      <c r="A37" s="22" t="s">
        <v>47</v>
      </c>
      <c r="B37" s="14">
        <f>'[1]1101_1102_1300_1402_1403_1404'!B35+'[1]1101_1102_1300_1402_1403_1404'!Q101+'[1]1101_1102_1300_1402_1403_1404'!Q233+'[1]1101_1102_1300_1402_1403_1404'!Q828+'[1]1601_1800'!B35+'[1]1601_1800'!Q101+'[1]190901_905'!B35+'[1]190901_905'!B101+'[1]210103_2105_2108'!Q35+'[1]220125(126,129)_2208_2209_2213'!Q35+'[1]2406'!Q35+'[1]3101_3102'!Q35</f>
        <v>43000</v>
      </c>
      <c r="C37" s="14">
        <f>'[1]1101_1102_1300_1402_1403_1404'!C35+'[1]1101_1102_1300_1402_1403_1404'!R101+'[1]1101_1102_1300_1402_1403_1404'!R233+'[1]1101_1102_1300_1402_1403_1404'!R828+'[1]1601_1800'!C35+'[1]1601_1800'!R101+'[1]190901_905'!C35+'[1]190901_905'!C101+'[1]210103_2105_2108'!R35+'[1]220125(126,129)_2208_2209_2213'!R35+'[1]2406'!R35+'[1]3101_3102'!R35</f>
        <v>43544.311000000002</v>
      </c>
      <c r="D37" s="15">
        <f>'[1]1101_1102_1300_1402_1403_1404'!D35+'[1]1101_1102_1300_1402_1403_1404'!S101+'[1]1101_1102_1300_1402_1403_1404'!S233+'[1]1101_1102_1300_1402_1403_1404'!S828+'[1]1601_1800'!D35+'[1]1601_1800'!S101+'[1]190901_905'!D35+'[1]190901_905'!D101+'[1]210103_2105_2108'!S35+'[1]220125(126,129)_2208_2209_2213'!S35+'[1]2406'!S35+'[1]3101_3102'!S35</f>
        <v>18760.111000000001</v>
      </c>
      <c r="E37" s="15">
        <f>'[1]1101_1102_1300_1402_1403_1404'!E35+'[1]1101_1102_1300_1402_1403_1404'!T101+'[1]1101_1102_1300_1402_1403_1404'!T233+'[1]1101_1102_1300_1402_1403_1404'!T828+'[1]1601_1800'!E35+'[1]1601_1800'!T101+'[1]190901_905'!E35+'[1]190901_905'!E101+'[1]210103_2105_2108'!T35+'[1]220125(126,129)_2208_2209_2213'!T35+'[1]2406'!T35+'[1]3101_3102'!T35</f>
        <v>24720.552060000002</v>
      </c>
      <c r="F37" s="15">
        <f>'[1]1101_1102_1300_1402_1403_1404'!G35+'[1]1101_1102_1300_1402_1403_1404'!V101+'[1]1101_1102_1300_1402_1403_1404'!V233+'[1]1101_1102_1300_1402_1403_1404'!V828+'[1]1601_1800'!G35+'[1]1601_1800'!V101+'[1]190901_905'!G35+'[1]190901_905'!G101+'[1]210103_2105_2108'!V35+'[1]220125(126,129)_2208_2209_2213'!V35+'[1]2406'!V35+'[1]3101_3102'!V35</f>
        <v>20653.876760000003</v>
      </c>
      <c r="G37" s="16">
        <f t="shared" si="0"/>
        <v>-18279.447939999998</v>
      </c>
      <c r="H37" s="17">
        <f t="shared" si="1"/>
        <v>57.489655953488374</v>
      </c>
      <c r="I37" s="16">
        <f t="shared" si="2"/>
        <v>-18823.75894</v>
      </c>
      <c r="J37" s="17">
        <f t="shared" si="3"/>
        <v>56.771025863746019</v>
      </c>
      <c r="K37" s="16">
        <f t="shared" si="4"/>
        <v>5960.441060000001</v>
      </c>
      <c r="L37" s="17">
        <f t="shared" si="5"/>
        <v>131.77188589129349</v>
      </c>
      <c r="M37" s="16">
        <f t="shared" si="6"/>
        <v>4066.675299999999</v>
      </c>
      <c r="N37" s="17">
        <f t="shared" si="7"/>
        <v>119.68964639062753</v>
      </c>
      <c r="O37" s="18"/>
      <c r="P37" s="19"/>
      <c r="Q37" s="20"/>
      <c r="R37" s="20"/>
      <c r="S37" s="21"/>
      <c r="T37" s="21"/>
      <c r="U37" s="21"/>
    </row>
    <row r="38" spans="1:21" ht="15.5" x14ac:dyDescent="0.25">
      <c r="A38" s="22" t="s">
        <v>48</v>
      </c>
      <c r="B38" s="14">
        <f>'[1]1101_1102_1300_1402_1403_1404'!B36+'[1]1101_1102_1300_1402_1403_1404'!Q102+'[1]1101_1102_1300_1402_1403_1404'!Q234+'[1]1101_1102_1300_1402_1403_1404'!Q829+'[1]1601_1800'!B36+'[1]1601_1800'!Q102+'[1]190901_905'!B36+'[1]190901_905'!B102+'[1]210103_2105_2108'!Q36+'[1]220125(126,129)_2208_2209_2213'!Q36+'[1]2406'!Q36+'[1]3101_3102'!Q36</f>
        <v>13050</v>
      </c>
      <c r="C38" s="14">
        <f>'[1]1101_1102_1300_1402_1403_1404'!C36+'[1]1101_1102_1300_1402_1403_1404'!R102+'[1]1101_1102_1300_1402_1403_1404'!R234+'[1]1101_1102_1300_1402_1403_1404'!R829+'[1]1601_1800'!C36+'[1]1601_1800'!R102+'[1]190901_905'!C36+'[1]190901_905'!C102+'[1]210103_2105_2108'!R36+'[1]220125(126,129)_2208_2209_2213'!R36+'[1]2406'!R36+'[1]3101_3102'!R36</f>
        <v>13050</v>
      </c>
      <c r="D38" s="15">
        <f>'[1]1101_1102_1300_1402_1403_1404'!D36+'[1]1101_1102_1300_1402_1403_1404'!S102+'[1]1101_1102_1300_1402_1403_1404'!S234+'[1]1101_1102_1300_1402_1403_1404'!S829+'[1]1601_1800'!D36+'[1]1601_1800'!S102+'[1]190901_905'!D36+'[1]190901_905'!D102+'[1]210103_2105_2108'!S36+'[1]220125(126,129)_2208_2209_2213'!S36+'[1]2406'!S36+'[1]3101_3102'!S36</f>
        <v>5121</v>
      </c>
      <c r="E38" s="15">
        <f>'[1]1101_1102_1300_1402_1403_1404'!E36+'[1]1101_1102_1300_1402_1403_1404'!T102+'[1]1101_1102_1300_1402_1403_1404'!T234+'[1]1101_1102_1300_1402_1403_1404'!T829+'[1]1601_1800'!E36+'[1]1601_1800'!T102+'[1]190901_905'!E36+'[1]190901_905'!E102+'[1]210103_2105_2108'!T36+'[1]220125(126,129)_2208_2209_2213'!T36+'[1]2406'!T36+'[1]3101_3102'!T36</f>
        <v>5878.9783399999997</v>
      </c>
      <c r="F38" s="15">
        <f>'[1]1101_1102_1300_1402_1403_1404'!G36+'[1]1101_1102_1300_1402_1403_1404'!V102+'[1]1101_1102_1300_1402_1403_1404'!V234+'[1]1101_1102_1300_1402_1403_1404'!V829+'[1]1601_1800'!G36+'[1]1601_1800'!V102+'[1]190901_905'!G36+'[1]190901_905'!G102+'[1]210103_2105_2108'!V36+'[1]220125(126,129)_2208_2209_2213'!V36+'[1]2406'!V36+'[1]3101_3102'!V36</f>
        <v>5301.2900900000004</v>
      </c>
      <c r="G38" s="16">
        <f t="shared" si="0"/>
        <v>-7171.0216600000003</v>
      </c>
      <c r="H38" s="17">
        <f t="shared" si="1"/>
        <v>45.049642452107278</v>
      </c>
      <c r="I38" s="16">
        <f t="shared" si="2"/>
        <v>-7171.0216600000003</v>
      </c>
      <c r="J38" s="17">
        <f t="shared" si="3"/>
        <v>45.049642452107278</v>
      </c>
      <c r="K38" s="16">
        <f t="shared" si="4"/>
        <v>757.97833999999966</v>
      </c>
      <c r="L38" s="17">
        <f t="shared" si="5"/>
        <v>114.80137355985158</v>
      </c>
      <c r="M38" s="16">
        <f t="shared" si="6"/>
        <v>577.68824999999924</v>
      </c>
      <c r="N38" s="17">
        <f t="shared" si="7"/>
        <v>110.89712579754337</v>
      </c>
      <c r="O38" s="25"/>
      <c r="P38" s="19"/>
      <c r="Q38" s="20"/>
      <c r="R38" s="20"/>
      <c r="S38" s="21"/>
      <c r="T38" s="21"/>
      <c r="U38" s="21"/>
    </row>
    <row r="39" spans="1:21" ht="15.5" x14ac:dyDescent="0.25">
      <c r="A39" s="22" t="s">
        <v>49</v>
      </c>
      <c r="B39" s="14">
        <f>'[1]1101_1102_1300_1402_1403_1404'!B37+'[1]1101_1102_1300_1402_1403_1404'!Q103+'[1]1101_1102_1300_1402_1403_1404'!Q235+'[1]1101_1102_1300_1402_1403_1404'!Q830+'[1]1601_1800'!B37+'[1]1601_1800'!Q103+'[1]190901_905'!B37+'[1]190901_905'!B103+'[1]210103_2105_2108'!Q37+'[1]220125(126,129)_2208_2209_2213'!Q37+'[1]2406'!Q37+'[1]3101_3102'!Q37</f>
        <v>120000</v>
      </c>
      <c r="C39" s="14">
        <f>'[1]1101_1102_1300_1402_1403_1404'!C37+'[1]1101_1102_1300_1402_1403_1404'!R103+'[1]1101_1102_1300_1402_1403_1404'!R235+'[1]1101_1102_1300_1402_1403_1404'!R830+'[1]1601_1800'!C37+'[1]1601_1800'!R103+'[1]190901_905'!C37+'[1]190901_905'!C103+'[1]210103_2105_2108'!R37+'[1]220125(126,129)_2208_2209_2213'!R37+'[1]2406'!R37+'[1]3101_3102'!R37</f>
        <v>123718.03599999999</v>
      </c>
      <c r="D39" s="15">
        <f>'[1]1101_1102_1300_1402_1403_1404'!D37+'[1]1101_1102_1300_1402_1403_1404'!S103+'[1]1101_1102_1300_1402_1403_1404'!S235+'[1]1101_1102_1300_1402_1403_1404'!S830+'[1]1601_1800'!D37+'[1]1601_1800'!S103+'[1]190901_905'!D37+'[1]190901_905'!D103+'[1]210103_2105_2108'!S37+'[1]220125(126,129)_2208_2209_2213'!S37+'[1]2406'!S37+'[1]3101_3102'!S37</f>
        <v>65567.317899999995</v>
      </c>
      <c r="E39" s="15">
        <f>'[1]1101_1102_1300_1402_1403_1404'!E37+'[1]1101_1102_1300_1402_1403_1404'!T103+'[1]1101_1102_1300_1402_1403_1404'!T235+'[1]1101_1102_1300_1402_1403_1404'!T830+'[1]1601_1800'!E37+'[1]1601_1800'!T103+'[1]190901_905'!E37+'[1]190901_905'!E103+'[1]210103_2105_2108'!T37+'[1]220125(126,129)_2208_2209_2213'!T37+'[1]2406'!T37+'[1]3101_3102'!T37</f>
        <v>78368.346729999976</v>
      </c>
      <c r="F39" s="15">
        <f>'[1]1101_1102_1300_1402_1403_1404'!G37+'[1]1101_1102_1300_1402_1403_1404'!V103+'[1]1101_1102_1300_1402_1403_1404'!V235+'[1]1101_1102_1300_1402_1403_1404'!V830+'[1]1601_1800'!G37+'[1]1601_1800'!V103+'[1]190901_905'!G37+'[1]190901_905'!G103+'[1]210103_2105_2108'!V37+'[1]220125(126,129)_2208_2209_2213'!V37+'[1]2406'!V37+'[1]3101_3102'!V37</f>
        <v>67383.254090000002</v>
      </c>
      <c r="G39" s="16">
        <f t="shared" si="0"/>
        <v>-41631.653270000024</v>
      </c>
      <c r="H39" s="17">
        <f t="shared" si="1"/>
        <v>65.306955608333311</v>
      </c>
      <c r="I39" s="16">
        <f t="shared" si="2"/>
        <v>-45349.689270000017</v>
      </c>
      <c r="J39" s="17">
        <f t="shared" si="3"/>
        <v>63.34431847107561</v>
      </c>
      <c r="K39" s="16">
        <f t="shared" si="4"/>
        <v>12801.028829999981</v>
      </c>
      <c r="L39" s="17">
        <f t="shared" si="5"/>
        <v>119.52349011671252</v>
      </c>
      <c r="M39" s="16">
        <f t="shared" si="6"/>
        <v>10985.092639999973</v>
      </c>
      <c r="N39" s="17">
        <f t="shared" si="7"/>
        <v>116.30240745768646</v>
      </c>
      <c r="O39" s="18"/>
      <c r="P39" s="19"/>
      <c r="Q39" s="20"/>
      <c r="R39" s="20"/>
      <c r="S39" s="21"/>
      <c r="T39" s="21"/>
      <c r="U39" s="21"/>
    </row>
    <row r="40" spans="1:21" ht="15.5" x14ac:dyDescent="0.25">
      <c r="A40" s="22" t="s">
        <v>50</v>
      </c>
      <c r="B40" s="14">
        <f>'[1]1101_1102_1300_1402_1403_1404'!B38+'[1]1101_1102_1300_1402_1403_1404'!Q104+'[1]1101_1102_1300_1402_1403_1404'!Q236+'[1]1101_1102_1300_1402_1403_1404'!Q831+'[1]1601_1800'!B38+'[1]1601_1800'!Q104+'[1]190901_905'!B38+'[1]190901_905'!B104+'[1]210103_2105_2108'!Q38+'[1]220125(126,129)_2208_2209_2213'!Q38+'[1]2406'!Q38+'[1]3101_3102'!Q38</f>
        <v>60340.299999999996</v>
      </c>
      <c r="C40" s="14">
        <f>'[1]1101_1102_1300_1402_1403_1404'!C38+'[1]1101_1102_1300_1402_1403_1404'!R104+'[1]1101_1102_1300_1402_1403_1404'!R236+'[1]1101_1102_1300_1402_1403_1404'!R831+'[1]1601_1800'!C38+'[1]1601_1800'!R104+'[1]190901_905'!C38+'[1]190901_905'!C104+'[1]210103_2105_2108'!R38+'[1]220125(126,129)_2208_2209_2213'!R38+'[1]2406'!R38+'[1]3101_3102'!R38</f>
        <v>60380.299999999996</v>
      </c>
      <c r="D40" s="15">
        <f>'[1]1101_1102_1300_1402_1403_1404'!D38+'[1]1101_1102_1300_1402_1403_1404'!S104+'[1]1101_1102_1300_1402_1403_1404'!S236+'[1]1101_1102_1300_1402_1403_1404'!S831+'[1]1601_1800'!D38+'[1]1601_1800'!S104+'[1]190901_905'!D38+'[1]190901_905'!D104+'[1]210103_2105_2108'!S38+'[1]220125(126,129)_2208_2209_2213'!S38+'[1]2406'!S38+'[1]3101_3102'!S38</f>
        <v>27383.7</v>
      </c>
      <c r="E40" s="15">
        <f>'[1]1101_1102_1300_1402_1403_1404'!E38+'[1]1101_1102_1300_1402_1403_1404'!T104+'[1]1101_1102_1300_1402_1403_1404'!T236+'[1]1101_1102_1300_1402_1403_1404'!T831+'[1]1601_1800'!E38+'[1]1601_1800'!T104+'[1]190901_905'!E38+'[1]190901_905'!E104+'[1]210103_2105_2108'!T38+'[1]220125(126,129)_2208_2209_2213'!T38+'[1]2406'!T38+'[1]3101_3102'!T38</f>
        <v>31878.809770000003</v>
      </c>
      <c r="F40" s="15">
        <f>'[1]1101_1102_1300_1402_1403_1404'!G38+'[1]1101_1102_1300_1402_1403_1404'!V104+'[1]1101_1102_1300_1402_1403_1404'!V236+'[1]1101_1102_1300_1402_1403_1404'!V831+'[1]1601_1800'!G38+'[1]1601_1800'!V104+'[1]190901_905'!G38+'[1]190901_905'!G104+'[1]210103_2105_2108'!V38+'[1]220125(126,129)_2208_2209_2213'!V38+'[1]2406'!V38+'[1]3101_3102'!V38</f>
        <v>24831.234250000005</v>
      </c>
      <c r="G40" s="16">
        <f t="shared" si="0"/>
        <v>-28461.490229999992</v>
      </c>
      <c r="H40" s="17">
        <f t="shared" si="1"/>
        <v>52.83170579198314</v>
      </c>
      <c r="I40" s="16">
        <f t="shared" si="2"/>
        <v>-28501.490229999992</v>
      </c>
      <c r="J40" s="17">
        <f t="shared" si="3"/>
        <v>52.796706492018096</v>
      </c>
      <c r="K40" s="16">
        <f t="shared" si="4"/>
        <v>4495.1097700000028</v>
      </c>
      <c r="L40" s="17">
        <f t="shared" si="5"/>
        <v>116.41527540105976</v>
      </c>
      <c r="M40" s="16">
        <f t="shared" si="6"/>
        <v>7047.5755199999985</v>
      </c>
      <c r="N40" s="17">
        <f t="shared" si="7"/>
        <v>128.38189777054677</v>
      </c>
      <c r="O40" s="18"/>
      <c r="P40" s="19"/>
      <c r="Q40" s="20"/>
      <c r="R40" s="20"/>
      <c r="S40" s="21"/>
      <c r="T40" s="21"/>
      <c r="U40" s="21"/>
    </row>
    <row r="41" spans="1:21" ht="15.5" x14ac:dyDescent="0.25">
      <c r="A41" s="22" t="s">
        <v>51</v>
      </c>
      <c r="B41" s="14">
        <f>'[1]1101_1102_1300_1402_1403_1404'!B39+'[1]1101_1102_1300_1402_1403_1404'!Q105+'[1]1101_1102_1300_1402_1403_1404'!Q237+'[1]1101_1102_1300_1402_1403_1404'!Q832+'[1]1601_1800'!B39+'[1]1601_1800'!Q105+'[1]190901_905'!B39+'[1]190901_905'!B105+'[1]210103_2105_2108'!Q39+'[1]220125(126,129)_2208_2209_2213'!Q39+'[1]2406'!Q39+'[1]3101_3102'!Q39</f>
        <v>49000</v>
      </c>
      <c r="C41" s="14">
        <f>'[1]1101_1102_1300_1402_1403_1404'!C39+'[1]1101_1102_1300_1402_1403_1404'!R105+'[1]1101_1102_1300_1402_1403_1404'!R237+'[1]1101_1102_1300_1402_1403_1404'!R832+'[1]1601_1800'!C39+'[1]1601_1800'!R105+'[1]190901_905'!C39+'[1]190901_905'!C105+'[1]210103_2105_2108'!R39+'[1]220125(126,129)_2208_2209_2213'!R39+'[1]2406'!R39+'[1]3101_3102'!R39</f>
        <v>49000</v>
      </c>
      <c r="D41" s="15">
        <f>'[1]1101_1102_1300_1402_1403_1404'!D39+'[1]1101_1102_1300_1402_1403_1404'!S105+'[1]1101_1102_1300_1402_1403_1404'!S237+'[1]1101_1102_1300_1402_1403_1404'!S832+'[1]1601_1800'!D39+'[1]1601_1800'!S105+'[1]190901_905'!D39+'[1]190901_905'!D105+'[1]210103_2105_2108'!S39+'[1]220125(126,129)_2208_2209_2213'!S39+'[1]2406'!S39+'[1]3101_3102'!S39</f>
        <v>22130.1</v>
      </c>
      <c r="E41" s="15">
        <f>'[1]1101_1102_1300_1402_1403_1404'!E39+'[1]1101_1102_1300_1402_1403_1404'!T105+'[1]1101_1102_1300_1402_1403_1404'!T237+'[1]1101_1102_1300_1402_1403_1404'!T832+'[1]1601_1800'!E39+'[1]1601_1800'!T105+'[1]190901_905'!E39+'[1]190901_905'!E105+'[1]210103_2105_2108'!T39+'[1]220125(126,129)_2208_2209_2213'!T39+'[1]2406'!T39+'[1]3101_3102'!T39</f>
        <v>29347.905460000002</v>
      </c>
      <c r="F41" s="15">
        <f>'[1]1101_1102_1300_1402_1403_1404'!G39+'[1]1101_1102_1300_1402_1403_1404'!V105+'[1]1101_1102_1300_1402_1403_1404'!V237+'[1]1101_1102_1300_1402_1403_1404'!V832+'[1]1601_1800'!G39+'[1]1601_1800'!V105+'[1]190901_905'!G39+'[1]190901_905'!G105+'[1]210103_2105_2108'!V39+'[1]220125(126,129)_2208_2209_2213'!V39+'[1]2406'!V39+'[1]3101_3102'!V39</f>
        <v>24398.524560000002</v>
      </c>
      <c r="G41" s="16">
        <f t="shared" ref="G41:G67" si="9">E41-B41</f>
        <v>-19652.094539999998</v>
      </c>
      <c r="H41" s="17">
        <f t="shared" ref="H41:H67" si="10">IF(B41=0,0,E41/B41*100)</f>
        <v>59.893684612244904</v>
      </c>
      <c r="I41" s="16">
        <f t="shared" ref="I41:I67" si="11">E41-C41</f>
        <v>-19652.094539999998</v>
      </c>
      <c r="J41" s="17">
        <f t="shared" ref="J41:J67" si="12">IF(C41=0,0,E41/C41*100)</f>
        <v>59.893684612244904</v>
      </c>
      <c r="K41" s="16">
        <f t="shared" ref="K41:K67" si="13">E41-D41</f>
        <v>7217.8054600000032</v>
      </c>
      <c r="L41" s="17">
        <f t="shared" ref="L41:L67" si="14">IF(D41=0,0,E41/D41*100)</f>
        <v>132.61533142642827</v>
      </c>
      <c r="M41" s="16">
        <f t="shared" ref="M41:M67" si="15">E41-F41</f>
        <v>4949.3809000000001</v>
      </c>
      <c r="N41" s="17">
        <f t="shared" ref="N41:N67" si="16">IF(F41=0,0,E41/F41*100)</f>
        <v>120.28557459623698</v>
      </c>
      <c r="O41" s="25"/>
      <c r="P41" s="19"/>
      <c r="Q41" s="20"/>
      <c r="R41" s="20"/>
      <c r="S41" s="21"/>
      <c r="T41" s="21"/>
      <c r="U41" s="21"/>
    </row>
    <row r="42" spans="1:21" ht="15.5" x14ac:dyDescent="0.25">
      <c r="A42" s="22" t="s">
        <v>52</v>
      </c>
      <c r="B42" s="14">
        <f>'[1]1101_1102_1300_1402_1403_1404'!B40+'[1]1101_1102_1300_1402_1403_1404'!Q106+'[1]1101_1102_1300_1402_1403_1404'!Q238+'[1]1101_1102_1300_1402_1403_1404'!Q833+'[1]1601_1800'!B40+'[1]1601_1800'!Q106+'[1]190901_905'!B40+'[1]190901_905'!B106+'[1]210103_2105_2108'!Q40+'[1]220125(126,129)_2208_2209_2213'!Q40+'[1]2406'!Q40+'[1]3101_3102'!Q40</f>
        <v>38000</v>
      </c>
      <c r="C42" s="14">
        <f>'[1]1101_1102_1300_1402_1403_1404'!C40+'[1]1101_1102_1300_1402_1403_1404'!R106+'[1]1101_1102_1300_1402_1403_1404'!R238+'[1]1101_1102_1300_1402_1403_1404'!R833+'[1]1601_1800'!C40+'[1]1601_1800'!R106+'[1]190901_905'!C40+'[1]190901_905'!C106+'[1]210103_2105_2108'!R40+'[1]220125(126,129)_2208_2209_2213'!R40+'[1]2406'!R40+'[1]3101_3102'!R40</f>
        <v>40097.040000000001</v>
      </c>
      <c r="D42" s="14">
        <f>'[1]1101_1102_1300_1402_1403_1404'!D40+'[1]1101_1102_1300_1402_1403_1404'!S106+'[1]1101_1102_1300_1402_1403_1404'!S238+'[1]1101_1102_1300_1402_1403_1404'!S833+'[1]1601_1800'!D40+'[1]1601_1800'!S106+'[1]190901_905'!D40+'[1]190901_905'!D106+'[1]210103_2105_2108'!S40+'[1]220125(126,129)_2208_2209_2213'!S40+'[1]2406'!S40+'[1]3101_3102'!S40</f>
        <v>21960.440000000002</v>
      </c>
      <c r="E42" s="15">
        <f>'[1]1101_1102_1300_1402_1403_1404'!E40+'[1]1101_1102_1300_1402_1403_1404'!T106+'[1]1101_1102_1300_1402_1403_1404'!T238+'[1]1101_1102_1300_1402_1403_1404'!T833+'[1]1601_1800'!E40+'[1]1601_1800'!T106+'[1]190901_905'!E40+'[1]190901_905'!E106+'[1]210103_2105_2108'!T40+'[1]220125(126,129)_2208_2209_2213'!T40+'[1]2406'!T40+'[1]3101_3102'!T40</f>
        <v>23538.049009999995</v>
      </c>
      <c r="F42" s="15">
        <f>'[1]1101_1102_1300_1402_1403_1404'!G40+'[1]1101_1102_1300_1402_1403_1404'!V106+'[1]1101_1102_1300_1402_1403_1404'!V238+'[1]1101_1102_1300_1402_1403_1404'!V833+'[1]1601_1800'!G40+'[1]1601_1800'!V106+'[1]190901_905'!G40+'[1]190901_905'!G106+'[1]210103_2105_2108'!V40+'[1]220125(126,129)_2208_2209_2213'!V40+'[1]2406'!V40+'[1]3101_3102'!V40</f>
        <v>19078.481559999997</v>
      </c>
      <c r="G42" s="16">
        <f t="shared" si="9"/>
        <v>-14461.950990000005</v>
      </c>
      <c r="H42" s="17">
        <f t="shared" si="10"/>
        <v>61.942234236842097</v>
      </c>
      <c r="I42" s="16">
        <f t="shared" si="11"/>
        <v>-16558.990990000006</v>
      </c>
      <c r="J42" s="17">
        <f t="shared" si="12"/>
        <v>58.702709751143715</v>
      </c>
      <c r="K42" s="16">
        <f t="shared" si="13"/>
        <v>1577.6090099999928</v>
      </c>
      <c r="L42" s="17">
        <f t="shared" si="14"/>
        <v>107.18386794617956</v>
      </c>
      <c r="M42" s="16">
        <f t="shared" si="15"/>
        <v>4459.5674499999986</v>
      </c>
      <c r="N42" s="17">
        <f t="shared" si="16"/>
        <v>123.37485525761096</v>
      </c>
      <c r="O42" s="18"/>
      <c r="P42" s="19"/>
      <c r="Q42" s="20"/>
      <c r="R42" s="20"/>
      <c r="S42" s="21"/>
      <c r="T42" s="21"/>
      <c r="U42" s="21"/>
    </row>
    <row r="43" spans="1:21" ht="15.5" x14ac:dyDescent="0.25">
      <c r="A43" s="22" t="s">
        <v>53</v>
      </c>
      <c r="B43" s="14">
        <f>'[1]1101_1102_1300_1402_1403_1404'!B41+'[1]1101_1102_1300_1402_1403_1404'!Q107+'[1]1101_1102_1300_1402_1403_1404'!Q239+'[1]1101_1102_1300_1402_1403_1404'!Q834+'[1]1601_1800'!B41+'[1]1601_1800'!Q107+'[1]190901_905'!B41+'[1]190901_905'!B107+'[1]210103_2105_2108'!Q41+'[1]220125(126,129)_2208_2209_2213'!Q41+'[1]2406'!Q41+'[1]3101_3102'!Q41</f>
        <v>21700</v>
      </c>
      <c r="C43" s="14">
        <f>'[1]1101_1102_1300_1402_1403_1404'!C41+'[1]1101_1102_1300_1402_1403_1404'!R107+'[1]1101_1102_1300_1402_1403_1404'!R239+'[1]1101_1102_1300_1402_1403_1404'!R834+'[1]1601_1800'!C41+'[1]1601_1800'!R107+'[1]190901_905'!C41+'[1]190901_905'!C107+'[1]210103_2105_2108'!R41+'[1]220125(126,129)_2208_2209_2213'!R41+'[1]2406'!R41+'[1]3101_3102'!R41</f>
        <v>21700</v>
      </c>
      <c r="D43" s="15">
        <f>'[1]1101_1102_1300_1402_1403_1404'!D41+'[1]1101_1102_1300_1402_1403_1404'!S107+'[1]1101_1102_1300_1402_1403_1404'!S239+'[1]1101_1102_1300_1402_1403_1404'!S834+'[1]1601_1800'!D41+'[1]1601_1800'!S107+'[1]190901_905'!D41+'[1]190901_905'!D107+'[1]210103_2105_2108'!S41+'[1]220125(126,129)_2208_2209_2213'!S41+'[1]2406'!S41+'[1]3101_3102'!S41</f>
        <v>8494.1</v>
      </c>
      <c r="E43" s="15">
        <f>'[1]1101_1102_1300_1402_1403_1404'!E41+'[1]1101_1102_1300_1402_1403_1404'!T107+'[1]1101_1102_1300_1402_1403_1404'!T239+'[1]1101_1102_1300_1402_1403_1404'!T834+'[1]1601_1800'!E41+'[1]1601_1800'!T107+'[1]190901_905'!E41+'[1]190901_905'!E107+'[1]210103_2105_2108'!T41+'[1]220125(126,129)_2208_2209_2213'!T41+'[1]2406'!T41+'[1]3101_3102'!T41</f>
        <v>9855.1913100000002</v>
      </c>
      <c r="F43" s="15">
        <f>'[1]1101_1102_1300_1402_1403_1404'!G41+'[1]1101_1102_1300_1402_1403_1404'!V107+'[1]1101_1102_1300_1402_1403_1404'!V239+'[1]1101_1102_1300_1402_1403_1404'!V834+'[1]1601_1800'!G41+'[1]1601_1800'!V107+'[1]190901_905'!G41+'[1]190901_905'!G107+'[1]210103_2105_2108'!V41+'[1]220125(126,129)_2208_2209_2213'!V41+'[1]2406'!V41+'[1]3101_3102'!V41</f>
        <v>8441.3103100000026</v>
      </c>
      <c r="G43" s="16">
        <f t="shared" si="9"/>
        <v>-11844.80869</v>
      </c>
      <c r="H43" s="17">
        <f t="shared" si="10"/>
        <v>45.415628156682033</v>
      </c>
      <c r="I43" s="16">
        <f t="shared" si="11"/>
        <v>-11844.80869</v>
      </c>
      <c r="J43" s="17">
        <f t="shared" si="12"/>
        <v>45.415628156682033</v>
      </c>
      <c r="K43" s="16">
        <f t="shared" si="13"/>
        <v>1361.0913099999998</v>
      </c>
      <c r="L43" s="17">
        <f t="shared" si="14"/>
        <v>116.0239614555986</v>
      </c>
      <c r="M43" s="16">
        <f t="shared" si="15"/>
        <v>1413.8809999999976</v>
      </c>
      <c r="N43" s="17">
        <f t="shared" si="16"/>
        <v>116.74954418302859</v>
      </c>
      <c r="O43" s="25"/>
      <c r="P43" s="19"/>
      <c r="Q43" s="20"/>
      <c r="R43" s="20"/>
      <c r="S43" s="21"/>
      <c r="T43" s="21"/>
      <c r="U43" s="21"/>
    </row>
    <row r="44" spans="1:21" ht="15.5" x14ac:dyDescent="0.25">
      <c r="A44" s="22" t="s">
        <v>54</v>
      </c>
      <c r="B44" s="14">
        <f>'[1]1101_1102_1300_1402_1403_1404'!B42+'[1]1101_1102_1300_1402_1403_1404'!Q108+'[1]1101_1102_1300_1402_1403_1404'!Q240+'[1]1101_1102_1300_1402_1403_1404'!Q835+'[1]1601_1800'!B42+'[1]1601_1800'!Q108+'[1]190901_905'!B42+'[1]190901_905'!B108+'[1]210103_2105_2108'!Q42+'[1]220125(126,129)_2208_2209_2213'!Q42+'[1]2406'!Q42+'[1]3101_3102'!Q42</f>
        <v>162000</v>
      </c>
      <c r="C44" s="14">
        <f>'[1]1101_1102_1300_1402_1403_1404'!C42+'[1]1101_1102_1300_1402_1403_1404'!R108+'[1]1101_1102_1300_1402_1403_1404'!R240+'[1]1101_1102_1300_1402_1403_1404'!R835+'[1]1601_1800'!C42+'[1]1601_1800'!R108+'[1]190901_905'!C42+'[1]190901_905'!C108+'[1]210103_2105_2108'!R42+'[1]220125(126,129)_2208_2209_2213'!R42+'[1]2406'!R42+'[1]3101_3102'!R42</f>
        <v>165644</v>
      </c>
      <c r="D44" s="15">
        <f>'[1]1101_1102_1300_1402_1403_1404'!D42+'[1]1101_1102_1300_1402_1403_1404'!S108+'[1]1101_1102_1300_1402_1403_1404'!S240+'[1]1101_1102_1300_1402_1403_1404'!S835+'[1]1601_1800'!D42+'[1]1601_1800'!S108+'[1]190901_905'!D42+'[1]190901_905'!D108+'[1]210103_2105_2108'!S42+'[1]220125(126,129)_2208_2209_2213'!S42+'[1]2406'!S42+'[1]3101_3102'!S42</f>
        <v>79424</v>
      </c>
      <c r="E44" s="15">
        <f>'[1]1101_1102_1300_1402_1403_1404'!E42+'[1]1101_1102_1300_1402_1403_1404'!T108+'[1]1101_1102_1300_1402_1403_1404'!T240+'[1]1101_1102_1300_1402_1403_1404'!T835+'[1]1601_1800'!E42+'[1]1601_1800'!T108+'[1]190901_905'!E42+'[1]190901_905'!E108+'[1]210103_2105_2108'!T42+'[1]220125(126,129)_2208_2209_2213'!T42+'[1]2406'!T42+'[1]3101_3102'!T42</f>
        <v>81017.487089999995</v>
      </c>
      <c r="F44" s="15">
        <f>'[1]1101_1102_1300_1402_1403_1404'!G42+'[1]1101_1102_1300_1402_1403_1404'!V108+'[1]1101_1102_1300_1402_1403_1404'!V240+'[1]1101_1102_1300_1402_1403_1404'!V835+'[1]1601_1800'!G42+'[1]1601_1800'!V108+'[1]190901_905'!G42+'[1]190901_905'!G108+'[1]210103_2105_2108'!V42+'[1]220125(126,129)_2208_2209_2213'!V42+'[1]2406'!V42+'[1]3101_3102'!V42</f>
        <v>68938.139029999991</v>
      </c>
      <c r="G44" s="16">
        <f t="shared" si="9"/>
        <v>-80982.512910000005</v>
      </c>
      <c r="H44" s="17">
        <f t="shared" si="10"/>
        <v>50.010794500000003</v>
      </c>
      <c r="I44" s="16">
        <f t="shared" si="11"/>
        <v>-84626.512910000005</v>
      </c>
      <c r="J44" s="17">
        <f t="shared" si="12"/>
        <v>48.910607743111726</v>
      </c>
      <c r="K44" s="16">
        <f t="shared" si="13"/>
        <v>1593.4870899999951</v>
      </c>
      <c r="L44" s="17">
        <f t="shared" si="14"/>
        <v>102.00630425312247</v>
      </c>
      <c r="M44" s="16">
        <f t="shared" si="15"/>
        <v>12079.348060000004</v>
      </c>
      <c r="N44" s="17">
        <f t="shared" si="16"/>
        <v>117.52201064601324</v>
      </c>
      <c r="O44" s="18"/>
      <c r="P44" s="19"/>
      <c r="Q44" s="20"/>
      <c r="R44" s="20"/>
      <c r="S44" s="21"/>
      <c r="T44" s="21"/>
      <c r="U44" s="21"/>
    </row>
    <row r="45" spans="1:21" ht="15.5" x14ac:dyDescent="0.25">
      <c r="A45" s="22" t="s">
        <v>55</v>
      </c>
      <c r="B45" s="14">
        <f>'[1]1101_1102_1300_1402_1403_1404'!B43+'[1]1101_1102_1300_1402_1403_1404'!Q109+'[1]1101_1102_1300_1402_1403_1404'!Q241+'[1]1101_1102_1300_1402_1403_1404'!Q836+'[1]1601_1800'!B43+'[1]1601_1800'!Q109+'[1]190901_905'!B43+'[1]190901_905'!B109+'[1]210103_2105_2108'!Q43+'[1]220125(126,129)_2208_2209_2213'!Q43+'[1]2406'!Q43+'[1]3101_3102'!Q43</f>
        <v>52715.700000000004</v>
      </c>
      <c r="C45" s="14">
        <f>'[1]1101_1102_1300_1402_1403_1404'!C43+'[1]1101_1102_1300_1402_1403_1404'!R109+'[1]1101_1102_1300_1402_1403_1404'!R241+'[1]1101_1102_1300_1402_1403_1404'!R836+'[1]1601_1800'!C43+'[1]1601_1800'!R109+'[1]190901_905'!C43+'[1]190901_905'!C109+'[1]210103_2105_2108'!R43+'[1]220125(126,129)_2208_2209_2213'!R43+'[1]2406'!R43+'[1]3101_3102'!R43</f>
        <v>58945.700000000004</v>
      </c>
      <c r="D45" s="14">
        <f>'[1]1101_1102_1300_1402_1403_1404'!D43+'[1]1101_1102_1300_1402_1403_1404'!S109+'[1]1101_1102_1300_1402_1403_1404'!S241+'[1]1101_1102_1300_1402_1403_1404'!S836+'[1]1601_1800'!D43+'[1]1601_1800'!S109+'[1]190901_905'!D43+'[1]190901_905'!D109+'[1]210103_2105_2108'!S43+'[1]220125(126,129)_2208_2209_2213'!S43+'[1]2406'!S43+'[1]3101_3102'!S43</f>
        <v>31752.445</v>
      </c>
      <c r="E45" s="15">
        <f>'[1]1101_1102_1300_1402_1403_1404'!E43+'[1]1101_1102_1300_1402_1403_1404'!T109+'[1]1101_1102_1300_1402_1403_1404'!T241+'[1]1101_1102_1300_1402_1403_1404'!T836+'[1]1601_1800'!E43+'[1]1601_1800'!T109+'[1]190901_905'!E43+'[1]190901_905'!E109+'[1]210103_2105_2108'!T43+'[1]220125(126,129)_2208_2209_2213'!T43+'[1]2406'!T43+'[1]3101_3102'!T43</f>
        <v>43110.36623</v>
      </c>
      <c r="F45" s="15">
        <f>'[1]1101_1102_1300_1402_1403_1404'!G43+'[1]1101_1102_1300_1402_1403_1404'!V109+'[1]1101_1102_1300_1402_1403_1404'!V241+'[1]1101_1102_1300_1402_1403_1404'!V836+'[1]1601_1800'!G43+'[1]1601_1800'!V109+'[1]190901_905'!G43+'[1]190901_905'!G109+'[1]210103_2105_2108'!V43+'[1]220125(126,129)_2208_2209_2213'!V43+'[1]2406'!V43+'[1]3101_3102'!V43</f>
        <v>32424.008609999993</v>
      </c>
      <c r="G45" s="16">
        <f t="shared" si="9"/>
        <v>-9605.3337700000047</v>
      </c>
      <c r="H45" s="17">
        <f t="shared" si="10"/>
        <v>81.778988479712865</v>
      </c>
      <c r="I45" s="16">
        <f t="shared" si="11"/>
        <v>-15835.333770000005</v>
      </c>
      <c r="J45" s="17">
        <f t="shared" si="12"/>
        <v>73.135726999594539</v>
      </c>
      <c r="K45" s="16">
        <f t="shared" si="13"/>
        <v>11357.92123</v>
      </c>
      <c r="L45" s="17">
        <f t="shared" si="14"/>
        <v>135.77022566293712</v>
      </c>
      <c r="M45" s="16">
        <f t="shared" si="15"/>
        <v>10686.357620000006</v>
      </c>
      <c r="N45" s="17">
        <f t="shared" si="16"/>
        <v>132.95816303448734</v>
      </c>
      <c r="O45" s="18"/>
      <c r="P45" s="19"/>
      <c r="Q45" s="20"/>
      <c r="R45" s="20"/>
      <c r="S45" s="21"/>
      <c r="T45" s="21"/>
      <c r="U45" s="21"/>
    </row>
    <row r="46" spans="1:21" ht="15.5" x14ac:dyDescent="0.25">
      <c r="A46" s="22" t="s">
        <v>56</v>
      </c>
      <c r="B46" s="14">
        <f>'[1]1101_1102_1300_1402_1403_1404'!B44+'[1]1101_1102_1300_1402_1403_1404'!Q110+'[1]1101_1102_1300_1402_1403_1404'!Q242+'[1]1101_1102_1300_1402_1403_1404'!Q837+'[1]1601_1800'!B44+'[1]1601_1800'!Q110+'[1]190901_905'!B44+'[1]190901_905'!B110+'[1]210103_2105_2108'!Q44+'[1]220125(126,129)_2208_2209_2213'!Q44+'[1]2406'!Q44+'[1]3101_3102'!Q44</f>
        <v>139900</v>
      </c>
      <c r="C46" s="14">
        <f>'[1]1101_1102_1300_1402_1403_1404'!C44+'[1]1101_1102_1300_1402_1403_1404'!R110+'[1]1101_1102_1300_1402_1403_1404'!R242+'[1]1101_1102_1300_1402_1403_1404'!R837+'[1]1601_1800'!C44+'[1]1601_1800'!R110+'[1]190901_905'!C44+'[1]190901_905'!C110+'[1]210103_2105_2108'!R44+'[1]220125(126,129)_2208_2209_2213'!R44+'[1]2406'!R44+'[1]3101_3102'!R44</f>
        <v>142769.00000000003</v>
      </c>
      <c r="D46" s="14">
        <f>'[1]1101_1102_1300_1402_1403_1404'!D44+'[1]1101_1102_1300_1402_1403_1404'!S110+'[1]1101_1102_1300_1402_1403_1404'!S242+'[1]1101_1102_1300_1402_1403_1404'!S837+'[1]1601_1800'!D44+'[1]1601_1800'!S110+'[1]190901_905'!D44+'[1]190901_905'!D110+'[1]210103_2105_2108'!S44+'[1]220125(126,129)_2208_2209_2213'!S44+'[1]2406'!S44+'[1]3101_3102'!S44</f>
        <v>73608.09</v>
      </c>
      <c r="E46" s="15">
        <f>'[1]1101_1102_1300_1402_1403_1404'!E44+'[1]1101_1102_1300_1402_1403_1404'!T110+'[1]1101_1102_1300_1402_1403_1404'!T242+'[1]1101_1102_1300_1402_1403_1404'!T837+'[1]1601_1800'!E44+'[1]1601_1800'!T110+'[1]190901_905'!E44+'[1]190901_905'!E110+'[1]210103_2105_2108'!T44+'[1]220125(126,129)_2208_2209_2213'!T44+'[1]2406'!T44+'[1]3101_3102'!T44</f>
        <v>74497.808020000011</v>
      </c>
      <c r="F46" s="15">
        <f>'[1]1101_1102_1300_1402_1403_1404'!G44+'[1]1101_1102_1300_1402_1403_1404'!V110+'[1]1101_1102_1300_1402_1403_1404'!V242+'[1]1101_1102_1300_1402_1403_1404'!V837+'[1]1601_1800'!G44+'[1]1601_1800'!V110+'[1]190901_905'!G44+'[1]190901_905'!G110+'[1]210103_2105_2108'!V44+'[1]220125(126,129)_2208_2209_2213'!V44+'[1]2406'!V44+'[1]3101_3102'!V44</f>
        <v>56026.17925999999</v>
      </c>
      <c r="G46" s="16">
        <f t="shared" si="9"/>
        <v>-65402.191979999989</v>
      </c>
      <c r="H46" s="17">
        <f t="shared" si="10"/>
        <v>53.250756268763411</v>
      </c>
      <c r="I46" s="16">
        <f t="shared" si="11"/>
        <v>-68271.191980000018</v>
      </c>
      <c r="J46" s="17">
        <f t="shared" si="12"/>
        <v>52.180661081887521</v>
      </c>
      <c r="K46" s="16">
        <f t="shared" si="13"/>
        <v>889.7180200000148</v>
      </c>
      <c r="L46" s="17">
        <f t="shared" si="14"/>
        <v>101.20872314442613</v>
      </c>
      <c r="M46" s="16">
        <f t="shared" si="15"/>
        <v>18471.628760000021</v>
      </c>
      <c r="N46" s="17">
        <f t="shared" si="16"/>
        <v>132.96963848682054</v>
      </c>
      <c r="O46" s="18"/>
      <c r="P46" s="19"/>
      <c r="Q46" s="20"/>
      <c r="R46" s="20"/>
      <c r="S46" s="21"/>
      <c r="T46" s="21"/>
      <c r="U46" s="21"/>
    </row>
    <row r="47" spans="1:21" ht="16" customHeight="1" x14ac:dyDescent="0.25">
      <c r="A47" s="22" t="s">
        <v>57</v>
      </c>
      <c r="B47" s="14">
        <f>'[1]1101_1102_1300_1402_1403_1404'!B45+'[1]1101_1102_1300_1402_1403_1404'!Q111+'[1]1101_1102_1300_1402_1403_1404'!Q243+'[1]1101_1102_1300_1402_1403_1404'!Q838+'[1]1601_1800'!B45+'[1]1601_1800'!Q111+'[1]190901_905'!B45+'[1]190901_905'!B111+'[1]210103_2105_2108'!Q45+'[1]220125(126,129)_2208_2209_2213'!Q45+'[1]2406'!Q45+'[1]3101_3102'!Q45</f>
        <v>45897.3</v>
      </c>
      <c r="C47" s="14">
        <f>'[1]1101_1102_1300_1402_1403_1404'!C45+'[1]1101_1102_1300_1402_1403_1404'!R111+'[1]1101_1102_1300_1402_1403_1404'!R243+'[1]1101_1102_1300_1402_1403_1404'!R838+'[1]1601_1800'!C45+'[1]1601_1800'!R111+'[1]190901_905'!C45+'[1]190901_905'!C111+'[1]210103_2105_2108'!R45+'[1]220125(126,129)_2208_2209_2213'!R45+'[1]2406'!R45+'[1]3101_3102'!R45</f>
        <v>46773.7</v>
      </c>
      <c r="D47" s="15">
        <f>'[1]1101_1102_1300_1402_1403_1404'!D45+'[1]1101_1102_1300_1402_1403_1404'!S111+'[1]1101_1102_1300_1402_1403_1404'!S243+'[1]1101_1102_1300_1402_1403_1404'!S838+'[1]1601_1800'!D45+'[1]1601_1800'!S111+'[1]190901_905'!D45+'[1]190901_905'!D111+'[1]210103_2105_2108'!S45+'[1]220125(126,129)_2208_2209_2213'!S45+'[1]2406'!S45+'[1]3101_3102'!S45</f>
        <v>20077.55</v>
      </c>
      <c r="E47" s="15">
        <f>'[1]1101_1102_1300_1402_1403_1404'!E45+'[1]1101_1102_1300_1402_1403_1404'!T111+'[1]1101_1102_1300_1402_1403_1404'!T243+'[1]1101_1102_1300_1402_1403_1404'!T838+'[1]1601_1800'!E45+'[1]1601_1800'!T111+'[1]190901_905'!E45+'[1]190901_905'!E111+'[1]210103_2105_2108'!T45+'[1]220125(126,129)_2208_2209_2213'!T45+'[1]2406'!T45+'[1]3101_3102'!T45</f>
        <v>25341.798940000001</v>
      </c>
      <c r="F47" s="15">
        <f>'[1]1101_1102_1300_1402_1403_1404'!G45+'[1]1101_1102_1300_1402_1403_1404'!V111+'[1]1101_1102_1300_1402_1403_1404'!V243+'[1]1101_1102_1300_1402_1403_1404'!V838+'[1]1601_1800'!G45+'[1]1601_1800'!V111+'[1]190901_905'!G45+'[1]190901_905'!G111+'[1]210103_2105_2108'!V45+'[1]220125(126,129)_2208_2209_2213'!V45+'[1]2406'!V45+'[1]3101_3102'!V45</f>
        <v>20408.502489999995</v>
      </c>
      <c r="G47" s="16">
        <f t="shared" si="9"/>
        <v>-20555.501060000002</v>
      </c>
      <c r="H47" s="17">
        <f t="shared" si="10"/>
        <v>55.214138827338424</v>
      </c>
      <c r="I47" s="16">
        <f t="shared" si="11"/>
        <v>-21431.901059999997</v>
      </c>
      <c r="J47" s="17">
        <f t="shared" si="12"/>
        <v>54.179590111537046</v>
      </c>
      <c r="K47" s="16">
        <f t="shared" si="13"/>
        <v>5264.2489400000013</v>
      </c>
      <c r="L47" s="17">
        <f t="shared" si="14"/>
        <v>126.21957828519913</v>
      </c>
      <c r="M47" s="16">
        <f t="shared" si="15"/>
        <v>4933.2964500000053</v>
      </c>
      <c r="N47" s="17">
        <f t="shared" si="16"/>
        <v>124.17275080529441</v>
      </c>
      <c r="O47" s="18"/>
      <c r="P47" s="19"/>
      <c r="Q47" s="20"/>
      <c r="R47" s="20"/>
      <c r="S47" s="21"/>
      <c r="T47" s="21"/>
      <c r="U47" s="21"/>
    </row>
    <row r="48" spans="1:21" ht="15.5" x14ac:dyDescent="0.25">
      <c r="A48" s="22" t="s">
        <v>58</v>
      </c>
      <c r="B48" s="14">
        <f>'[1]1101_1102_1300_1402_1403_1404'!B46+'[1]1101_1102_1300_1402_1403_1404'!Q112+'[1]1101_1102_1300_1402_1403_1404'!Q244+'[1]1101_1102_1300_1402_1403_1404'!Q839+'[1]1601_1800'!B46+'[1]1601_1800'!Q112+'[1]190901_905'!B46+'[1]190901_905'!B112+'[1]210103_2105_2108'!Q46+'[1]220125(126,129)_2208_2209_2213'!Q46+'[1]2406'!Q46+'[1]3101_3102'!Q46</f>
        <v>7815.4</v>
      </c>
      <c r="C48" s="14">
        <f>'[1]1101_1102_1300_1402_1403_1404'!C46+'[1]1101_1102_1300_1402_1403_1404'!R112+'[1]1101_1102_1300_1402_1403_1404'!R244+'[1]1101_1102_1300_1402_1403_1404'!R839+'[1]1601_1800'!C46+'[1]1601_1800'!R112+'[1]190901_905'!C46+'[1]190901_905'!C112+'[1]210103_2105_2108'!R46+'[1]220125(126,129)_2208_2209_2213'!R46+'[1]2406'!R46+'[1]3101_3102'!R46</f>
        <v>8788.3000000000011</v>
      </c>
      <c r="D48" s="14">
        <f>'[1]1101_1102_1300_1402_1403_1404'!D46+'[1]1101_1102_1300_1402_1403_1404'!S112+'[1]1101_1102_1300_1402_1403_1404'!S244+'[1]1101_1102_1300_1402_1403_1404'!S839+'[1]1601_1800'!D46+'[1]1601_1800'!S112+'[1]190901_905'!D46+'[1]190901_905'!D112+'[1]210103_2105_2108'!S46+'[1]220125(126,129)_2208_2209_2213'!S46+'[1]2406'!S46+'[1]3101_3102'!S46</f>
        <v>4411.8999999999996</v>
      </c>
      <c r="E48" s="15">
        <f>'[1]1101_1102_1300_1402_1403_1404'!E46+'[1]1101_1102_1300_1402_1403_1404'!T112+'[1]1101_1102_1300_1402_1403_1404'!T244+'[1]1101_1102_1300_1402_1403_1404'!T839+'[1]1601_1800'!E46+'[1]1601_1800'!T112+'[1]190901_905'!E46+'[1]190901_905'!E112+'[1]210103_2105_2108'!T46+'[1]220125(126,129)_2208_2209_2213'!T46+'[1]2406'!T46+'[1]3101_3102'!T46</f>
        <v>5894.6690700000008</v>
      </c>
      <c r="F48" s="15">
        <f>'[1]1101_1102_1300_1402_1403_1404'!G46+'[1]1101_1102_1300_1402_1403_1404'!V112+'[1]1101_1102_1300_1402_1403_1404'!V244+'[1]1101_1102_1300_1402_1403_1404'!V839+'[1]1601_1800'!G46+'[1]1601_1800'!V112+'[1]190901_905'!G46+'[1]190901_905'!G112+'[1]210103_2105_2108'!V46+'[1]220125(126,129)_2208_2209_2213'!V46+'[1]2406'!V46+'[1]3101_3102'!V46</f>
        <v>4833.8737999999994</v>
      </c>
      <c r="G48" s="16">
        <f t="shared" si="9"/>
        <v>-1920.7309299999988</v>
      </c>
      <c r="H48" s="17">
        <f t="shared" si="10"/>
        <v>75.423766793766163</v>
      </c>
      <c r="I48" s="16">
        <f t="shared" si="11"/>
        <v>-2893.6309300000003</v>
      </c>
      <c r="J48" s="17">
        <f t="shared" si="12"/>
        <v>67.074053798800676</v>
      </c>
      <c r="K48" s="16">
        <f t="shared" si="13"/>
        <v>1482.7690700000012</v>
      </c>
      <c r="L48" s="17">
        <f t="shared" si="14"/>
        <v>133.60840159568443</v>
      </c>
      <c r="M48" s="16">
        <f t="shared" si="15"/>
        <v>1060.7952700000014</v>
      </c>
      <c r="N48" s="17">
        <f t="shared" si="16"/>
        <v>121.94503443594249</v>
      </c>
      <c r="O48" s="18"/>
      <c r="P48" s="19"/>
      <c r="Q48" s="20"/>
      <c r="R48" s="20"/>
      <c r="S48" s="21"/>
      <c r="T48" s="21"/>
      <c r="U48" s="21"/>
    </row>
    <row r="49" spans="1:21" ht="15.5" x14ac:dyDescent="0.25">
      <c r="A49" s="22" t="s">
        <v>59</v>
      </c>
      <c r="B49" s="14">
        <f>'[1]1101_1102_1300_1402_1403_1404'!B47+'[1]1101_1102_1300_1402_1403_1404'!Q113+'[1]1101_1102_1300_1402_1403_1404'!Q245+'[1]1101_1102_1300_1402_1403_1404'!Q840+'[1]1601_1800'!B47+'[1]1601_1800'!Q113+'[1]190901_905'!B47+'[1]190901_905'!B113+'[1]210103_2105_2108'!Q47+'[1]220125(126,129)_2208_2209_2213'!Q47+'[1]2406'!Q47+'[1]3101_3102'!Q47</f>
        <v>16258</v>
      </c>
      <c r="C49" s="14">
        <f>'[1]1101_1102_1300_1402_1403_1404'!C47+'[1]1101_1102_1300_1402_1403_1404'!R113+'[1]1101_1102_1300_1402_1403_1404'!R245+'[1]1101_1102_1300_1402_1403_1404'!R840+'[1]1601_1800'!C47+'[1]1601_1800'!R113+'[1]190901_905'!C47+'[1]190901_905'!C113+'[1]210103_2105_2108'!R47+'[1]220125(126,129)_2208_2209_2213'!R47+'[1]2406'!R47+'[1]3101_3102'!R47</f>
        <v>17981</v>
      </c>
      <c r="D49" s="14">
        <f>'[1]1101_1102_1300_1402_1403_1404'!D47+'[1]1101_1102_1300_1402_1403_1404'!S113+'[1]1101_1102_1300_1402_1403_1404'!S245+'[1]1101_1102_1300_1402_1403_1404'!S840+'[1]1601_1800'!D47+'[1]1601_1800'!S113+'[1]190901_905'!D47+'[1]190901_905'!D113+'[1]210103_2105_2108'!S47+'[1]220125(126,129)_2208_2209_2213'!S47+'[1]2406'!S47+'[1]3101_3102'!S47</f>
        <v>9249.4700000000012</v>
      </c>
      <c r="E49" s="15">
        <f>'[1]1101_1102_1300_1402_1403_1404'!E47+'[1]1101_1102_1300_1402_1403_1404'!T113+'[1]1101_1102_1300_1402_1403_1404'!T245+'[1]1101_1102_1300_1402_1403_1404'!T840+'[1]1601_1800'!E47+'[1]1601_1800'!T113+'[1]190901_905'!E47+'[1]190901_905'!E113+'[1]210103_2105_2108'!T47+'[1]220125(126,129)_2208_2209_2213'!T47+'[1]2406'!T47+'[1]3101_3102'!T47</f>
        <v>11294.978590000002</v>
      </c>
      <c r="F49" s="15">
        <f>'[1]1101_1102_1300_1402_1403_1404'!G47+'[1]1101_1102_1300_1402_1403_1404'!V113+'[1]1101_1102_1300_1402_1403_1404'!V245+'[1]1101_1102_1300_1402_1403_1404'!V840+'[1]1601_1800'!G47+'[1]1601_1800'!V113+'[1]190901_905'!G47+'[1]190901_905'!G113+'[1]210103_2105_2108'!V47+'[1]220125(126,129)_2208_2209_2213'!V47+'[1]2406'!V47+'[1]3101_3102'!V47</f>
        <v>8449.128920000001</v>
      </c>
      <c r="G49" s="16">
        <f t="shared" si="9"/>
        <v>-4963.0214099999976</v>
      </c>
      <c r="H49" s="17">
        <f t="shared" si="10"/>
        <v>69.473358285151946</v>
      </c>
      <c r="I49" s="16">
        <f t="shared" si="11"/>
        <v>-6686.0214099999976</v>
      </c>
      <c r="J49" s="17">
        <f t="shared" si="12"/>
        <v>62.816187030754698</v>
      </c>
      <c r="K49" s="16">
        <f t="shared" si="13"/>
        <v>2045.5085900000013</v>
      </c>
      <c r="L49" s="17">
        <f t="shared" si="14"/>
        <v>122.11487350086006</v>
      </c>
      <c r="M49" s="16">
        <f t="shared" si="15"/>
        <v>2845.8496700000014</v>
      </c>
      <c r="N49" s="17">
        <f t="shared" si="16"/>
        <v>133.68216649249567</v>
      </c>
      <c r="O49" s="18"/>
      <c r="P49" s="19"/>
      <c r="Q49" s="20"/>
      <c r="R49" s="20"/>
      <c r="S49" s="21"/>
      <c r="T49" s="21"/>
      <c r="U49" s="21"/>
    </row>
    <row r="50" spans="1:21" ht="15.5" x14ac:dyDescent="0.25">
      <c r="A50" s="22" t="s">
        <v>60</v>
      </c>
      <c r="B50" s="14">
        <f>'[1]1101_1102_1300_1402_1403_1404'!B48+'[1]1101_1102_1300_1402_1403_1404'!Q114+'[1]1101_1102_1300_1402_1403_1404'!Q246+'[1]1101_1102_1300_1402_1403_1404'!Q841+'[1]1601_1800'!B48+'[1]1601_1800'!Q114+'[1]190901_905'!B48+'[1]190901_905'!B114+'[1]210103_2105_2108'!Q48+'[1]220125(126,129)_2208_2209_2213'!Q48+'[1]2406'!Q48+'[1]3101_3102'!Q48</f>
        <v>41447.600000000006</v>
      </c>
      <c r="C50" s="14">
        <f>'[1]1101_1102_1300_1402_1403_1404'!C48+'[1]1101_1102_1300_1402_1403_1404'!R114+'[1]1101_1102_1300_1402_1403_1404'!R246+'[1]1101_1102_1300_1402_1403_1404'!R841+'[1]1601_1800'!C48+'[1]1601_1800'!R114+'[1]190901_905'!C48+'[1]190901_905'!C114+'[1]210103_2105_2108'!R48+'[1]220125(126,129)_2208_2209_2213'!R48+'[1]2406'!R48+'[1]3101_3102'!R48</f>
        <v>41747.600000000006</v>
      </c>
      <c r="D50" s="14">
        <f>'[1]1101_1102_1300_1402_1403_1404'!D48+'[1]1101_1102_1300_1402_1403_1404'!S114+'[1]1101_1102_1300_1402_1403_1404'!S246+'[1]1101_1102_1300_1402_1403_1404'!S841+'[1]1601_1800'!D48+'[1]1601_1800'!S114+'[1]190901_905'!D48+'[1]190901_905'!D114+'[1]210103_2105_2108'!S48+'[1]220125(126,129)_2208_2209_2213'!S48+'[1]2406'!S48+'[1]3101_3102'!S48</f>
        <v>17412.899999999998</v>
      </c>
      <c r="E50" s="15">
        <f>'[1]1101_1102_1300_1402_1403_1404'!E48+'[1]1101_1102_1300_1402_1403_1404'!T114+'[1]1101_1102_1300_1402_1403_1404'!T246+'[1]1101_1102_1300_1402_1403_1404'!T841+'[1]1601_1800'!E48+'[1]1601_1800'!T114+'[1]190901_905'!E48+'[1]190901_905'!E114+'[1]210103_2105_2108'!T48+'[1]220125(126,129)_2208_2209_2213'!T48+'[1]2406'!T48+'[1]3101_3102'!T48</f>
        <v>17033.07474</v>
      </c>
      <c r="F50" s="15">
        <f>'[1]1101_1102_1300_1402_1403_1404'!G48+'[1]1101_1102_1300_1402_1403_1404'!V114+'[1]1101_1102_1300_1402_1403_1404'!V246+'[1]1101_1102_1300_1402_1403_1404'!V841+'[1]1601_1800'!G48+'[1]1601_1800'!V114+'[1]190901_905'!G48+'[1]190901_905'!G114+'[1]210103_2105_2108'!V48+'[1]220125(126,129)_2208_2209_2213'!V48+'[1]2406'!V48+'[1]3101_3102'!V48</f>
        <v>17805.85151</v>
      </c>
      <c r="G50" s="16">
        <f t="shared" si="9"/>
        <v>-24414.525260000006</v>
      </c>
      <c r="H50" s="17">
        <f t="shared" si="10"/>
        <v>41.095442775938764</v>
      </c>
      <c r="I50" s="16">
        <f t="shared" si="11"/>
        <v>-24714.525260000006</v>
      </c>
      <c r="J50" s="17">
        <f t="shared" si="12"/>
        <v>40.800129205032135</v>
      </c>
      <c r="K50" s="32">
        <f t="shared" si="13"/>
        <v>-379.8252599999978</v>
      </c>
      <c r="L50" s="33">
        <f t="shared" si="14"/>
        <v>97.818713367675699</v>
      </c>
      <c r="M50" s="16">
        <f t="shared" si="15"/>
        <v>-772.7767700000004</v>
      </c>
      <c r="N50" s="17">
        <f t="shared" si="16"/>
        <v>95.659984193589395</v>
      </c>
      <c r="O50" s="18"/>
      <c r="P50" s="19"/>
      <c r="Q50" s="20"/>
      <c r="R50" s="20"/>
      <c r="S50" s="21"/>
      <c r="T50" s="21"/>
      <c r="U50" s="21"/>
    </row>
    <row r="51" spans="1:21" ht="15.5" x14ac:dyDescent="0.25">
      <c r="A51" s="22" t="s">
        <v>61</v>
      </c>
      <c r="B51" s="14">
        <f>'[1]1101_1102_1300_1402_1403_1404'!B49+'[1]1101_1102_1300_1402_1403_1404'!Q115+'[1]1101_1102_1300_1402_1403_1404'!Q247+'[1]1101_1102_1300_1402_1403_1404'!Q842+'[1]1601_1800'!B49+'[1]1601_1800'!Q115+'[1]190901_905'!B49+'[1]190901_905'!B115+'[1]210103_2105_2108'!Q49+'[1]220125(126,129)_2208_2209_2213'!Q49+'[1]2406'!Q49+'[1]3101_3102'!Q49</f>
        <v>22842.100000000002</v>
      </c>
      <c r="C51" s="14">
        <f>'[1]1101_1102_1300_1402_1403_1404'!C49+'[1]1101_1102_1300_1402_1403_1404'!R115+'[1]1101_1102_1300_1402_1403_1404'!R247+'[1]1101_1102_1300_1402_1403_1404'!R842+'[1]1601_1800'!C49+'[1]1601_1800'!R115+'[1]190901_905'!C49+'[1]190901_905'!C115+'[1]210103_2105_2108'!R49+'[1]220125(126,129)_2208_2209_2213'!R49+'[1]2406'!R49+'[1]3101_3102'!R49</f>
        <v>23302.100000000002</v>
      </c>
      <c r="D51" s="14">
        <f>'[1]1101_1102_1300_1402_1403_1404'!D49+'[1]1101_1102_1300_1402_1403_1404'!S115+'[1]1101_1102_1300_1402_1403_1404'!S247+'[1]1101_1102_1300_1402_1403_1404'!S842+'[1]1601_1800'!D49+'[1]1601_1800'!S115+'[1]190901_905'!D49+'[1]190901_905'!D115+'[1]210103_2105_2108'!S49+'[1]220125(126,129)_2208_2209_2213'!S49+'[1]2406'!S49+'[1]3101_3102'!S49</f>
        <v>11513.49</v>
      </c>
      <c r="E51" s="15">
        <f>'[1]1101_1102_1300_1402_1403_1404'!E49+'[1]1101_1102_1300_1402_1403_1404'!T115+'[1]1101_1102_1300_1402_1403_1404'!T247+'[1]1101_1102_1300_1402_1403_1404'!T842+'[1]1601_1800'!E49+'[1]1601_1800'!T115+'[1]190901_905'!E49+'[1]190901_905'!E115+'[1]210103_2105_2108'!T49+'[1]220125(126,129)_2208_2209_2213'!T49+'[1]2406'!T49+'[1]3101_3102'!T49</f>
        <v>13014.259109999999</v>
      </c>
      <c r="F51" s="15">
        <f>'[1]1101_1102_1300_1402_1403_1404'!G49+'[1]1101_1102_1300_1402_1403_1404'!V115+'[1]1101_1102_1300_1402_1403_1404'!V247+'[1]1101_1102_1300_1402_1403_1404'!V842+'[1]1601_1800'!G49+'[1]1601_1800'!V115+'[1]190901_905'!G49+'[1]190901_905'!G115+'[1]210103_2105_2108'!V49+'[1]220125(126,129)_2208_2209_2213'!V49+'[1]2406'!V49+'[1]3101_3102'!V49</f>
        <v>10334.066559999999</v>
      </c>
      <c r="G51" s="16">
        <f t="shared" si="9"/>
        <v>-9827.8408900000031</v>
      </c>
      <c r="H51" s="17">
        <f t="shared" si="10"/>
        <v>56.974880199281145</v>
      </c>
      <c r="I51" s="16">
        <f t="shared" si="11"/>
        <v>-10287.840890000003</v>
      </c>
      <c r="J51" s="17">
        <f t="shared" si="12"/>
        <v>55.850155608292809</v>
      </c>
      <c r="K51" s="16">
        <f t="shared" si="13"/>
        <v>1500.7691099999993</v>
      </c>
      <c r="L51" s="17">
        <f t="shared" si="14"/>
        <v>113.03487569798558</v>
      </c>
      <c r="M51" s="16">
        <f t="shared" si="15"/>
        <v>2680.1925499999998</v>
      </c>
      <c r="N51" s="17">
        <f t="shared" si="16"/>
        <v>125.93550694142228</v>
      </c>
      <c r="O51" s="18"/>
      <c r="P51" s="19"/>
      <c r="Q51" s="20"/>
      <c r="R51" s="20"/>
      <c r="S51" s="21"/>
      <c r="T51" s="21"/>
      <c r="U51" s="21"/>
    </row>
    <row r="52" spans="1:21" ht="15.5" x14ac:dyDescent="0.25">
      <c r="A52" s="22" t="s">
        <v>62</v>
      </c>
      <c r="B52" s="14">
        <f>'[1]1101_1102_1300_1402_1403_1404'!B50+'[1]1101_1102_1300_1402_1403_1404'!Q116+'[1]1101_1102_1300_1402_1403_1404'!Q248+'[1]1101_1102_1300_1402_1403_1404'!Q843+'[1]1601_1800'!B50+'[1]1601_1800'!Q116+'[1]190901_905'!B50+'[1]190901_905'!B116+'[1]210103_2105_2108'!Q50+'[1]220125(126,129)_2208_2209_2213'!Q50+'[1]2406'!Q50+'[1]3101_3102'!Q50</f>
        <v>92100.9</v>
      </c>
      <c r="C52" s="14">
        <f>'[1]1101_1102_1300_1402_1403_1404'!C50+'[1]1101_1102_1300_1402_1403_1404'!R116+'[1]1101_1102_1300_1402_1403_1404'!R248+'[1]1101_1102_1300_1402_1403_1404'!R843+'[1]1601_1800'!C50+'[1]1601_1800'!R116+'[1]190901_905'!C50+'[1]190901_905'!C116+'[1]210103_2105_2108'!R50+'[1]220125(126,129)_2208_2209_2213'!R50+'[1]2406'!R50+'[1]3101_3102'!R50</f>
        <v>100541.2</v>
      </c>
      <c r="D52" s="15">
        <f>'[1]1101_1102_1300_1402_1403_1404'!D50+'[1]1101_1102_1300_1402_1403_1404'!S116+'[1]1101_1102_1300_1402_1403_1404'!S248+'[1]1101_1102_1300_1402_1403_1404'!S843+'[1]1601_1800'!D50+'[1]1601_1800'!S116+'[1]190901_905'!D50+'[1]190901_905'!D116+'[1]210103_2105_2108'!S50+'[1]220125(126,129)_2208_2209_2213'!S50+'[1]2406'!S50+'[1]3101_3102'!S50</f>
        <v>52878.8</v>
      </c>
      <c r="E52" s="15">
        <f>'[1]1101_1102_1300_1402_1403_1404'!E50+'[1]1101_1102_1300_1402_1403_1404'!T116+'[1]1101_1102_1300_1402_1403_1404'!T248+'[1]1101_1102_1300_1402_1403_1404'!T843+'[1]1601_1800'!E50+'[1]1601_1800'!T116+'[1]190901_905'!E50+'[1]190901_905'!E116+'[1]210103_2105_2108'!T50+'[1]220125(126,129)_2208_2209_2213'!T50+'[1]2406'!T50+'[1]3101_3102'!T50</f>
        <v>55233.696859999996</v>
      </c>
      <c r="F52" s="15">
        <f>'[1]1101_1102_1300_1402_1403_1404'!G50+'[1]1101_1102_1300_1402_1403_1404'!V116+'[1]1101_1102_1300_1402_1403_1404'!V248+'[1]1101_1102_1300_1402_1403_1404'!V843+'[1]1601_1800'!G50+'[1]1601_1800'!V116+'[1]190901_905'!G50+'[1]190901_905'!G116+'[1]210103_2105_2108'!V50+'[1]220125(126,129)_2208_2209_2213'!V50+'[1]2406'!V50+'[1]3101_3102'!V50</f>
        <v>47413.857380000001</v>
      </c>
      <c r="G52" s="16">
        <f t="shared" si="9"/>
        <v>-36867.203139999998</v>
      </c>
      <c r="H52" s="17">
        <f t="shared" si="10"/>
        <v>59.970854638771179</v>
      </c>
      <c r="I52" s="16">
        <f t="shared" si="11"/>
        <v>-45307.503140000001</v>
      </c>
      <c r="J52" s="17">
        <f t="shared" si="12"/>
        <v>54.936381165134293</v>
      </c>
      <c r="K52" s="16">
        <f t="shared" si="13"/>
        <v>2354.8968599999935</v>
      </c>
      <c r="L52" s="17">
        <f t="shared" si="14"/>
        <v>104.45338559120101</v>
      </c>
      <c r="M52" s="16">
        <f t="shared" si="15"/>
        <v>7819.8394799999951</v>
      </c>
      <c r="N52" s="17">
        <f t="shared" si="16"/>
        <v>116.49272999943376</v>
      </c>
      <c r="O52" s="18"/>
      <c r="P52" s="19"/>
      <c r="Q52" s="20"/>
      <c r="R52" s="20"/>
      <c r="S52" s="21"/>
      <c r="T52" s="21"/>
      <c r="U52" s="21"/>
    </row>
    <row r="53" spans="1:21" ht="15.5" x14ac:dyDescent="0.25">
      <c r="A53" s="22" t="s">
        <v>63</v>
      </c>
      <c r="B53" s="14">
        <f>'[1]1101_1102_1300_1402_1403_1404'!B51+'[1]1101_1102_1300_1402_1403_1404'!Q117+'[1]1101_1102_1300_1402_1403_1404'!Q249+'[1]1101_1102_1300_1402_1403_1404'!Q844+'[1]1601_1800'!B51+'[1]1601_1800'!Q117+'[1]190901_905'!B51+'[1]190901_905'!B117+'[1]210103_2105_2108'!Q51+'[1]220125(126,129)_2208_2209_2213'!Q51+'[1]2406'!Q51+'[1]3101_3102'!Q51</f>
        <v>32722</v>
      </c>
      <c r="C53" s="14">
        <f>'[1]1101_1102_1300_1402_1403_1404'!C51+'[1]1101_1102_1300_1402_1403_1404'!R117+'[1]1101_1102_1300_1402_1403_1404'!R249+'[1]1101_1102_1300_1402_1403_1404'!R844+'[1]1601_1800'!C51+'[1]1601_1800'!R117+'[1]190901_905'!C51+'[1]190901_905'!C117+'[1]210103_2105_2108'!R51+'[1]220125(126,129)_2208_2209_2213'!R51+'[1]2406'!R51+'[1]3101_3102'!R51</f>
        <v>34439.5</v>
      </c>
      <c r="D53" s="14">
        <f>'[1]1101_1102_1300_1402_1403_1404'!D51+'[1]1101_1102_1300_1402_1403_1404'!S117+'[1]1101_1102_1300_1402_1403_1404'!S249+'[1]1101_1102_1300_1402_1403_1404'!S844+'[1]1601_1800'!D51+'[1]1601_1800'!S117+'[1]190901_905'!D51+'[1]190901_905'!D117+'[1]210103_2105_2108'!S51+'[1]220125(126,129)_2208_2209_2213'!S51+'[1]2406'!S51+'[1]3101_3102'!S51</f>
        <v>16965.150000000001</v>
      </c>
      <c r="E53" s="15">
        <f>'[1]1101_1102_1300_1402_1403_1404'!E51+'[1]1101_1102_1300_1402_1403_1404'!T117+'[1]1101_1102_1300_1402_1403_1404'!T249+'[1]1101_1102_1300_1402_1403_1404'!T844+'[1]1601_1800'!E51+'[1]1601_1800'!T117+'[1]190901_905'!E51+'[1]190901_905'!E117+'[1]210103_2105_2108'!T51+'[1]220125(126,129)_2208_2209_2213'!T51+'[1]2406'!T51+'[1]3101_3102'!T51</f>
        <v>17564.09506</v>
      </c>
      <c r="F53" s="15">
        <f>'[1]1101_1102_1300_1402_1403_1404'!G51+'[1]1101_1102_1300_1402_1403_1404'!V117+'[1]1101_1102_1300_1402_1403_1404'!V249+'[1]1101_1102_1300_1402_1403_1404'!V844+'[1]1601_1800'!G51+'[1]1601_1800'!V117+'[1]190901_905'!G51+'[1]190901_905'!G117+'[1]210103_2105_2108'!V51+'[1]220125(126,129)_2208_2209_2213'!V51+'[1]2406'!V51+'[1]3101_3102'!V51</f>
        <v>14636.145559999999</v>
      </c>
      <c r="G53" s="16">
        <f t="shared" si="9"/>
        <v>-15157.90494</v>
      </c>
      <c r="H53" s="17">
        <f t="shared" si="10"/>
        <v>53.6767161542693</v>
      </c>
      <c r="I53" s="16">
        <f t="shared" si="11"/>
        <v>-16875.40494</v>
      </c>
      <c r="J53" s="17">
        <f t="shared" si="12"/>
        <v>50.99985499208757</v>
      </c>
      <c r="K53" s="16">
        <f t="shared" si="13"/>
        <v>598.94505999999819</v>
      </c>
      <c r="L53" s="17">
        <f t="shared" si="14"/>
        <v>103.53044364476587</v>
      </c>
      <c r="M53" s="16">
        <f t="shared" si="15"/>
        <v>2927.9495000000006</v>
      </c>
      <c r="N53" s="17">
        <f t="shared" si="16"/>
        <v>120.00492197892572</v>
      </c>
      <c r="O53" s="18"/>
      <c r="P53" s="19"/>
      <c r="Q53" s="20"/>
      <c r="R53" s="20"/>
      <c r="S53" s="21"/>
      <c r="T53" s="21"/>
      <c r="U53" s="21"/>
    </row>
    <row r="54" spans="1:21" ht="15.5" x14ac:dyDescent="0.25">
      <c r="A54" s="22" t="s">
        <v>64</v>
      </c>
      <c r="B54" s="14">
        <f>'[1]1101_1102_1300_1402_1403_1404'!B52+'[1]1101_1102_1300_1402_1403_1404'!Q118+'[1]1101_1102_1300_1402_1403_1404'!Q250+'[1]1101_1102_1300_1402_1403_1404'!Q845+'[1]1601_1800'!B52+'[1]1601_1800'!Q118+'[1]190901_905'!B52+'[1]190901_905'!B118+'[1]210103_2105_2108'!Q52+'[1]220125(126,129)_2208_2209_2213'!Q52+'[1]2406'!Q52+'[1]3101_3102'!Q52</f>
        <v>29300</v>
      </c>
      <c r="C54" s="14">
        <f>'[1]1101_1102_1300_1402_1403_1404'!C52+'[1]1101_1102_1300_1402_1403_1404'!R118+'[1]1101_1102_1300_1402_1403_1404'!R250+'[1]1101_1102_1300_1402_1403_1404'!R845+'[1]1601_1800'!C52+'[1]1601_1800'!R118+'[1]190901_905'!C52+'[1]190901_905'!C118+'[1]210103_2105_2108'!R52+'[1]220125(126,129)_2208_2209_2213'!R52+'[1]2406'!R52+'[1]3101_3102'!R52</f>
        <v>30761.7</v>
      </c>
      <c r="D54" s="15">
        <f>'[1]1101_1102_1300_1402_1403_1404'!D52+'[1]1101_1102_1300_1402_1403_1404'!S118+'[1]1101_1102_1300_1402_1403_1404'!S250+'[1]1101_1102_1300_1402_1403_1404'!S845+'[1]1601_1800'!D52+'[1]1601_1800'!S118+'[1]190901_905'!D52+'[1]190901_905'!D118+'[1]210103_2105_2108'!S52+'[1]220125(126,129)_2208_2209_2213'!S52+'[1]2406'!S52+'[1]3101_3102'!S52</f>
        <v>14513.195000000002</v>
      </c>
      <c r="E54" s="15">
        <f>'[1]1101_1102_1300_1402_1403_1404'!E52+'[1]1101_1102_1300_1402_1403_1404'!T118+'[1]1101_1102_1300_1402_1403_1404'!T250+'[1]1101_1102_1300_1402_1403_1404'!T845+'[1]1601_1800'!E52+'[1]1601_1800'!T118+'[1]190901_905'!E52+'[1]190901_905'!E118+'[1]210103_2105_2108'!T52+'[1]220125(126,129)_2208_2209_2213'!T52+'[1]2406'!T52+'[1]3101_3102'!T52</f>
        <v>17684.815770000001</v>
      </c>
      <c r="F54" s="15">
        <f>'[1]1101_1102_1300_1402_1403_1404'!G52+'[1]1101_1102_1300_1402_1403_1404'!V118+'[1]1101_1102_1300_1402_1403_1404'!V250+'[1]1101_1102_1300_1402_1403_1404'!V845+'[1]1601_1800'!G52+'[1]1601_1800'!V118+'[1]190901_905'!G52+'[1]190901_905'!G118+'[1]210103_2105_2108'!V52+'[1]220125(126,129)_2208_2209_2213'!V52+'[1]2406'!V52+'[1]3101_3102'!V52</f>
        <v>13038.764239999999</v>
      </c>
      <c r="G54" s="16">
        <f t="shared" si="9"/>
        <v>-11615.184229999999</v>
      </c>
      <c r="H54" s="17">
        <f t="shared" si="10"/>
        <v>60.357733003412974</v>
      </c>
      <c r="I54" s="16">
        <f t="shared" si="11"/>
        <v>-13076.88423</v>
      </c>
      <c r="J54" s="17">
        <f t="shared" si="12"/>
        <v>57.489721861925716</v>
      </c>
      <c r="K54" s="16">
        <f t="shared" si="13"/>
        <v>3171.6207699999995</v>
      </c>
      <c r="L54" s="17">
        <f t="shared" si="14"/>
        <v>121.8533601319351</v>
      </c>
      <c r="M54" s="16">
        <f t="shared" si="15"/>
        <v>4646.0515300000025</v>
      </c>
      <c r="N54" s="17">
        <f t="shared" si="16"/>
        <v>135.63260631515186</v>
      </c>
      <c r="O54" s="18"/>
      <c r="P54" s="19"/>
      <c r="Q54" s="20"/>
      <c r="R54" s="20"/>
      <c r="S54" s="21"/>
      <c r="T54" s="21"/>
      <c r="U54" s="21"/>
    </row>
    <row r="55" spans="1:21" ht="15.5" x14ac:dyDescent="0.25">
      <c r="A55" s="22" t="s">
        <v>65</v>
      </c>
      <c r="B55" s="14">
        <f>'[1]1101_1102_1300_1402_1403_1404'!B53+'[1]1101_1102_1300_1402_1403_1404'!Q119+'[1]1101_1102_1300_1402_1403_1404'!Q251+'[1]1101_1102_1300_1402_1403_1404'!Q846+'[1]1601_1800'!B53+'[1]1601_1800'!Q119+'[1]190901_905'!B53+'[1]190901_905'!B119+'[1]210103_2105_2108'!Q53+'[1]220125(126,129)_2208_2209_2213'!Q53+'[1]2406'!Q53+'[1]3101_3102'!Q53</f>
        <v>39965.5</v>
      </c>
      <c r="C55" s="14">
        <f>'[1]1101_1102_1300_1402_1403_1404'!C53+'[1]1101_1102_1300_1402_1403_1404'!R119+'[1]1101_1102_1300_1402_1403_1404'!R251+'[1]1101_1102_1300_1402_1403_1404'!R846+'[1]1601_1800'!C53+'[1]1601_1800'!R119+'[1]190901_905'!C53+'[1]190901_905'!C119+'[1]210103_2105_2108'!R53+'[1]220125(126,129)_2208_2209_2213'!R53+'[1]2406'!R53+'[1]3101_3102'!R53</f>
        <v>39965.5</v>
      </c>
      <c r="D55" s="15">
        <f>'[1]1101_1102_1300_1402_1403_1404'!D53+'[1]1101_1102_1300_1402_1403_1404'!S119+'[1]1101_1102_1300_1402_1403_1404'!S251+'[1]1101_1102_1300_1402_1403_1404'!S846+'[1]1601_1800'!D53+'[1]1601_1800'!S119+'[1]190901_905'!D53+'[1]190901_905'!D119+'[1]210103_2105_2108'!S53+'[1]220125(126,129)_2208_2209_2213'!S53+'[1]2406'!S53+'[1]3101_3102'!S53</f>
        <v>16355</v>
      </c>
      <c r="E55" s="15">
        <f>'[1]1101_1102_1300_1402_1403_1404'!E53+'[1]1101_1102_1300_1402_1403_1404'!T119+'[1]1101_1102_1300_1402_1403_1404'!T251+'[1]1101_1102_1300_1402_1403_1404'!T846+'[1]1601_1800'!E53+'[1]1601_1800'!T119+'[1]190901_905'!E53+'[1]190901_905'!E119+'[1]210103_2105_2108'!T53+'[1]220125(126,129)_2208_2209_2213'!T53+'[1]2406'!T53+'[1]3101_3102'!T53</f>
        <v>18331.718540000005</v>
      </c>
      <c r="F55" s="15">
        <f>'[1]1101_1102_1300_1402_1403_1404'!G53+'[1]1101_1102_1300_1402_1403_1404'!V119+'[1]1101_1102_1300_1402_1403_1404'!V251+'[1]1101_1102_1300_1402_1403_1404'!V846+'[1]1601_1800'!G53+'[1]1601_1800'!V119+'[1]190901_905'!G53+'[1]190901_905'!G119+'[1]210103_2105_2108'!V53+'[1]220125(126,129)_2208_2209_2213'!V53+'[1]2406'!V53+'[1]3101_3102'!V53</f>
        <v>17104.548400000003</v>
      </c>
      <c r="G55" s="16">
        <f t="shared" si="9"/>
        <v>-21633.781459999995</v>
      </c>
      <c r="H55" s="17">
        <f t="shared" si="10"/>
        <v>45.868858240232214</v>
      </c>
      <c r="I55" s="16">
        <f t="shared" si="11"/>
        <v>-21633.781459999995</v>
      </c>
      <c r="J55" s="17">
        <f t="shared" si="12"/>
        <v>45.868858240232214</v>
      </c>
      <c r="K55" s="16">
        <f t="shared" si="13"/>
        <v>1976.7185400000053</v>
      </c>
      <c r="L55" s="17">
        <f t="shared" si="14"/>
        <v>112.08632552736168</v>
      </c>
      <c r="M55" s="16">
        <f t="shared" si="15"/>
        <v>1227.170140000002</v>
      </c>
      <c r="N55" s="17">
        <f t="shared" si="16"/>
        <v>107.17452522745354</v>
      </c>
      <c r="O55" s="25"/>
      <c r="P55" s="19"/>
      <c r="Q55" s="20"/>
      <c r="R55" s="20"/>
      <c r="S55" s="21"/>
      <c r="T55" s="21"/>
      <c r="U55" s="21"/>
    </row>
    <row r="56" spans="1:21" ht="15" customHeight="1" x14ac:dyDescent="0.25">
      <c r="A56" s="22" t="s">
        <v>66</v>
      </c>
      <c r="B56" s="14">
        <f>'[1]1101_1102_1300_1402_1403_1404'!B54+'[1]1101_1102_1300_1402_1403_1404'!Q120+'[1]1101_1102_1300_1402_1403_1404'!Q252+'[1]1101_1102_1300_1402_1403_1404'!Q847+'[1]1601_1800'!B54+'[1]1601_1800'!Q120+'[1]190901_905'!B54+'[1]190901_905'!B120+'[1]210103_2105_2108'!Q54+'[1]220125(126,129)_2208_2209_2213'!Q54+'[1]2406'!Q54+'[1]3101_3102'!Q54</f>
        <v>20830</v>
      </c>
      <c r="C56" s="14">
        <f>'[1]1101_1102_1300_1402_1403_1404'!C54+'[1]1101_1102_1300_1402_1403_1404'!R120+'[1]1101_1102_1300_1402_1403_1404'!R252+'[1]1101_1102_1300_1402_1403_1404'!R847+'[1]1601_1800'!C54+'[1]1601_1800'!R120+'[1]190901_905'!C54+'[1]190901_905'!C120+'[1]210103_2105_2108'!R54+'[1]220125(126,129)_2208_2209_2213'!R54+'[1]2406'!R54+'[1]3101_3102'!R54</f>
        <v>21006.400000000001</v>
      </c>
      <c r="D56" s="14">
        <f>'[1]1101_1102_1300_1402_1403_1404'!D54+'[1]1101_1102_1300_1402_1403_1404'!S120+'[1]1101_1102_1300_1402_1403_1404'!S252+'[1]1101_1102_1300_1402_1403_1404'!S847+'[1]1601_1800'!D54+'[1]1601_1800'!S120+'[1]190901_905'!D54+'[1]190901_905'!D120+'[1]210103_2105_2108'!S54+'[1]220125(126,129)_2208_2209_2213'!S54+'[1]2406'!S54+'[1]3101_3102'!S54</f>
        <v>9076.4</v>
      </c>
      <c r="E56" s="15">
        <f>'[1]1101_1102_1300_1402_1403_1404'!E54+'[1]1101_1102_1300_1402_1403_1404'!T120+'[1]1101_1102_1300_1402_1403_1404'!T252+'[1]1101_1102_1300_1402_1403_1404'!T847+'[1]1601_1800'!E54+'[1]1601_1800'!T120+'[1]190901_905'!E54+'[1]190901_905'!E120+'[1]210103_2105_2108'!T54+'[1]220125(126,129)_2208_2209_2213'!T54+'[1]2406'!T54+'[1]3101_3102'!T54</f>
        <v>10677.806400000001</v>
      </c>
      <c r="F56" s="15">
        <f>'[1]1101_1102_1300_1402_1403_1404'!G54+'[1]1101_1102_1300_1402_1403_1404'!V120+'[1]1101_1102_1300_1402_1403_1404'!V252+'[1]1101_1102_1300_1402_1403_1404'!V847+'[1]1601_1800'!G54+'[1]1601_1800'!V120+'[1]190901_905'!G54+'[1]190901_905'!G120+'[1]210103_2105_2108'!V54+'[1]220125(126,129)_2208_2209_2213'!V54+'[1]2406'!V54+'[1]3101_3102'!V54</f>
        <v>12261.330019999999</v>
      </c>
      <c r="G56" s="16">
        <f t="shared" si="9"/>
        <v>-10152.193599999999</v>
      </c>
      <c r="H56" s="17">
        <f t="shared" si="10"/>
        <v>51.261672587614029</v>
      </c>
      <c r="I56" s="16">
        <f t="shared" si="11"/>
        <v>-10328.5936</v>
      </c>
      <c r="J56" s="17">
        <f t="shared" si="12"/>
        <v>50.831205727778205</v>
      </c>
      <c r="K56" s="16">
        <f t="shared" si="13"/>
        <v>1601.4064000000017</v>
      </c>
      <c r="L56" s="17">
        <f t="shared" si="14"/>
        <v>117.64362963289412</v>
      </c>
      <c r="M56" s="16">
        <f t="shared" si="15"/>
        <v>-1583.5236199999981</v>
      </c>
      <c r="N56" s="17">
        <f t="shared" si="16"/>
        <v>87.085221444842915</v>
      </c>
      <c r="O56" s="18"/>
      <c r="P56" s="19"/>
      <c r="Q56" s="20"/>
      <c r="R56" s="20"/>
      <c r="S56" s="21"/>
      <c r="T56" s="21"/>
      <c r="U56" s="21"/>
    </row>
    <row r="57" spans="1:21" ht="15.5" x14ac:dyDescent="0.25">
      <c r="A57" s="22" t="s">
        <v>67</v>
      </c>
      <c r="B57" s="14">
        <f>'[1]1101_1102_1300_1402_1403_1404'!B55+'[1]1101_1102_1300_1402_1403_1404'!Q121+'[1]1101_1102_1300_1402_1403_1404'!Q253+'[1]1101_1102_1300_1402_1403_1404'!Q848+'[1]1601_1800'!B55+'[1]1601_1800'!Q121+'[1]190901_905'!B55+'[1]190901_905'!B121+'[1]210103_2105_2108'!Q55+'[1]220125(126,129)_2208_2209_2213'!Q55+'[1]2406'!Q55+'[1]3101_3102'!Q55</f>
        <v>35000</v>
      </c>
      <c r="C57" s="14">
        <f>'[1]1101_1102_1300_1402_1403_1404'!C55+'[1]1101_1102_1300_1402_1403_1404'!R121+'[1]1101_1102_1300_1402_1403_1404'!R253+'[1]1101_1102_1300_1402_1403_1404'!R848+'[1]1601_1800'!C55+'[1]1601_1800'!R121+'[1]190901_905'!C55+'[1]190901_905'!C121+'[1]210103_2105_2108'!R55+'[1]220125(126,129)_2208_2209_2213'!R55+'[1]2406'!R55+'[1]3101_3102'!R55</f>
        <v>38743.743559999995</v>
      </c>
      <c r="D57" s="15">
        <f>'[1]1101_1102_1300_1402_1403_1404'!D55+'[1]1101_1102_1300_1402_1403_1404'!S121+'[1]1101_1102_1300_1402_1403_1404'!S253+'[1]1101_1102_1300_1402_1403_1404'!S848+'[1]1601_1800'!D55+'[1]1601_1800'!S121+'[1]190901_905'!D55+'[1]190901_905'!D121+'[1]210103_2105_2108'!S55+'[1]220125(126,129)_2208_2209_2213'!S55+'[1]2406'!S55+'[1]3101_3102'!S55</f>
        <v>15142.333560000001</v>
      </c>
      <c r="E57" s="15">
        <f>'[1]1101_1102_1300_1402_1403_1404'!E55+'[1]1101_1102_1300_1402_1403_1404'!T121+'[1]1101_1102_1300_1402_1403_1404'!T253+'[1]1101_1102_1300_1402_1403_1404'!T848+'[1]1601_1800'!E55+'[1]1601_1800'!T121+'[1]190901_905'!E55+'[1]190901_905'!E121+'[1]210103_2105_2108'!T55+'[1]220125(126,129)_2208_2209_2213'!T55+'[1]2406'!T55+'[1]3101_3102'!T55</f>
        <v>18244.634899999997</v>
      </c>
      <c r="F57" s="15">
        <f>'[1]1101_1102_1300_1402_1403_1404'!G55+'[1]1101_1102_1300_1402_1403_1404'!V121+'[1]1101_1102_1300_1402_1403_1404'!V253+'[1]1101_1102_1300_1402_1403_1404'!V848+'[1]1601_1800'!G55+'[1]1601_1800'!V121+'[1]190901_905'!G55+'[1]190901_905'!G121+'[1]210103_2105_2108'!V55+'[1]220125(126,129)_2208_2209_2213'!V55+'[1]2406'!V55+'[1]3101_3102'!V55</f>
        <v>15603.218520000002</v>
      </c>
      <c r="G57" s="16">
        <f t="shared" si="9"/>
        <v>-16755.365100000003</v>
      </c>
      <c r="H57" s="17">
        <f t="shared" si="10"/>
        <v>52.127528285714277</v>
      </c>
      <c r="I57" s="16">
        <f t="shared" si="11"/>
        <v>-20499.108659999998</v>
      </c>
      <c r="J57" s="17">
        <f t="shared" si="12"/>
        <v>47.090531847408293</v>
      </c>
      <c r="K57" s="16">
        <f t="shared" si="13"/>
        <v>3102.3013399999963</v>
      </c>
      <c r="L57" s="17">
        <f t="shared" si="14"/>
        <v>120.4876040255449</v>
      </c>
      <c r="M57" s="16">
        <f t="shared" si="15"/>
        <v>2641.4163799999951</v>
      </c>
      <c r="N57" s="17">
        <f t="shared" si="16"/>
        <v>116.92866363830167</v>
      </c>
      <c r="O57" s="18"/>
      <c r="P57" s="19"/>
      <c r="Q57" s="20"/>
      <c r="R57" s="20"/>
      <c r="S57" s="21"/>
      <c r="T57" s="21"/>
      <c r="U57" s="21"/>
    </row>
    <row r="58" spans="1:21" ht="15.5" x14ac:dyDescent="0.25">
      <c r="A58" s="22" t="s">
        <v>68</v>
      </c>
      <c r="B58" s="14">
        <f>'[1]1101_1102_1300_1402_1403_1404'!B56+'[1]1101_1102_1300_1402_1403_1404'!Q122+'[1]1101_1102_1300_1402_1403_1404'!Q254+'[1]1101_1102_1300_1402_1403_1404'!Q849+'[1]1601_1800'!B56+'[1]1601_1800'!Q122+'[1]190901_905'!B56+'[1]190901_905'!B122+'[1]210103_2105_2108'!Q56+'[1]220125(126,129)_2208_2209_2213'!Q56+'[1]2406'!Q56+'[1]3101_3102'!Q56</f>
        <v>35000</v>
      </c>
      <c r="C58" s="14">
        <f>'[1]1101_1102_1300_1402_1403_1404'!C56+'[1]1101_1102_1300_1402_1403_1404'!R122+'[1]1101_1102_1300_1402_1403_1404'!R254+'[1]1101_1102_1300_1402_1403_1404'!R849+'[1]1601_1800'!C56+'[1]1601_1800'!R122+'[1]190901_905'!C56+'[1]190901_905'!C122+'[1]210103_2105_2108'!R56+'[1]220125(126,129)_2208_2209_2213'!R56+'[1]2406'!R56+'[1]3101_3102'!R56</f>
        <v>37840</v>
      </c>
      <c r="D58" s="15">
        <f>'[1]1101_1102_1300_1402_1403_1404'!D56+'[1]1101_1102_1300_1402_1403_1404'!S122+'[1]1101_1102_1300_1402_1403_1404'!S254+'[1]1101_1102_1300_1402_1403_1404'!S849+'[1]1601_1800'!D56+'[1]1601_1800'!S122+'[1]190901_905'!D56+'[1]190901_905'!D122+'[1]210103_2105_2108'!S56+'[1]220125(126,129)_2208_2209_2213'!S56+'[1]2406'!S56+'[1]3101_3102'!S56</f>
        <v>19112.46</v>
      </c>
      <c r="E58" s="15">
        <f>'[1]1101_1102_1300_1402_1403_1404'!E56+'[1]1101_1102_1300_1402_1403_1404'!T122+'[1]1101_1102_1300_1402_1403_1404'!T254+'[1]1101_1102_1300_1402_1403_1404'!T849+'[1]1601_1800'!E56+'[1]1601_1800'!T122+'[1]190901_905'!E56+'[1]190901_905'!E122+'[1]210103_2105_2108'!T56+'[1]220125(126,129)_2208_2209_2213'!T56+'[1]2406'!T56+'[1]3101_3102'!T56</f>
        <v>20081.215680000001</v>
      </c>
      <c r="F58" s="15">
        <f>'[1]1101_1102_1300_1402_1403_1404'!G56+'[1]1101_1102_1300_1402_1403_1404'!V122+'[1]1101_1102_1300_1402_1403_1404'!V254+'[1]1101_1102_1300_1402_1403_1404'!V849+'[1]1601_1800'!G56+'[1]1601_1800'!V122+'[1]190901_905'!G56+'[1]190901_905'!G122+'[1]210103_2105_2108'!V56+'[1]220125(126,129)_2208_2209_2213'!V56+'[1]2406'!V56+'[1]3101_3102'!V56</f>
        <v>17304.103429999999</v>
      </c>
      <c r="G58" s="16">
        <f t="shared" si="9"/>
        <v>-14918.784319999999</v>
      </c>
      <c r="H58" s="17">
        <f t="shared" si="10"/>
        <v>57.37490194285715</v>
      </c>
      <c r="I58" s="16">
        <f t="shared" si="11"/>
        <v>-17758.784319999999</v>
      </c>
      <c r="J58" s="17">
        <f t="shared" si="12"/>
        <v>53.068751797040171</v>
      </c>
      <c r="K58" s="16">
        <f t="shared" si="13"/>
        <v>968.75568000000203</v>
      </c>
      <c r="L58" s="17">
        <f t="shared" si="14"/>
        <v>105.06871266179236</v>
      </c>
      <c r="M58" s="16">
        <f t="shared" si="15"/>
        <v>2777.1122500000019</v>
      </c>
      <c r="N58" s="17">
        <f t="shared" si="16"/>
        <v>116.04886529506835</v>
      </c>
      <c r="O58" s="18"/>
      <c r="P58" s="19"/>
      <c r="Q58" s="20"/>
      <c r="R58" s="20"/>
      <c r="S58" s="21"/>
      <c r="T58" s="21"/>
      <c r="U58" s="21"/>
    </row>
    <row r="59" spans="1:21" ht="15.5" x14ac:dyDescent="0.25">
      <c r="A59" s="22" t="s">
        <v>69</v>
      </c>
      <c r="B59" s="14">
        <f>'[1]1101_1102_1300_1402_1403_1404'!B57+'[1]1101_1102_1300_1402_1403_1404'!Q123+'[1]1101_1102_1300_1402_1403_1404'!Q255+'[1]1101_1102_1300_1402_1403_1404'!Q850+'[1]1601_1800'!B57+'[1]1601_1800'!Q123+'[1]190901_905'!B57+'[1]190901_905'!B123+'[1]210103_2105_2108'!Q57+'[1]220125(126,129)_2208_2209_2213'!Q57+'[1]2406'!Q57+'[1]3101_3102'!Q57</f>
        <v>170620.59999999998</v>
      </c>
      <c r="C59" s="14">
        <f>'[1]1101_1102_1300_1402_1403_1404'!C57+'[1]1101_1102_1300_1402_1403_1404'!R123+'[1]1101_1102_1300_1402_1403_1404'!R255+'[1]1101_1102_1300_1402_1403_1404'!R850+'[1]1601_1800'!C57+'[1]1601_1800'!R123+'[1]190901_905'!C57+'[1]190901_905'!C123+'[1]210103_2105_2108'!R57+'[1]220125(126,129)_2208_2209_2213'!R57+'[1]2406'!R57+'[1]3101_3102'!R57</f>
        <v>180560.59999999998</v>
      </c>
      <c r="D59" s="14">
        <f>'[1]1101_1102_1300_1402_1403_1404'!D57+'[1]1101_1102_1300_1402_1403_1404'!S123+'[1]1101_1102_1300_1402_1403_1404'!S255+'[1]1101_1102_1300_1402_1403_1404'!S850+'[1]1601_1800'!D57+'[1]1601_1800'!S123+'[1]190901_905'!D57+'[1]190901_905'!D123+'[1]210103_2105_2108'!S57+'[1]220125(126,129)_2208_2209_2213'!S57+'[1]2406'!S57+'[1]3101_3102'!S57</f>
        <v>86013.425000000003</v>
      </c>
      <c r="E59" s="15">
        <f>'[1]1101_1102_1300_1402_1403_1404'!E57+'[1]1101_1102_1300_1402_1403_1404'!T123+'[1]1101_1102_1300_1402_1403_1404'!T255+'[1]1101_1102_1300_1402_1403_1404'!T850+'[1]1601_1800'!E57+'[1]1601_1800'!T123+'[1]190901_905'!E57+'[1]190901_905'!E123+'[1]210103_2105_2108'!T57+'[1]220125(126,129)_2208_2209_2213'!T57+'[1]2406'!T57+'[1]3101_3102'!T57</f>
        <v>93033.923180000013</v>
      </c>
      <c r="F59" s="15">
        <f>'[1]1101_1102_1300_1402_1403_1404'!G57+'[1]1101_1102_1300_1402_1403_1404'!V123+'[1]1101_1102_1300_1402_1403_1404'!V255+'[1]1101_1102_1300_1402_1403_1404'!V850+'[1]1601_1800'!G57+'[1]1601_1800'!V123+'[1]190901_905'!G57+'[1]190901_905'!G123+'[1]210103_2105_2108'!V57+'[1]220125(126,129)_2208_2209_2213'!V57+'[1]2406'!V57+'[1]3101_3102'!V57</f>
        <v>83528.124320000017</v>
      </c>
      <c r="G59" s="16">
        <f t="shared" si="9"/>
        <v>-77586.676819999964</v>
      </c>
      <c r="H59" s="17">
        <f t="shared" si="10"/>
        <v>54.526782334606736</v>
      </c>
      <c r="I59" s="16">
        <f t="shared" si="11"/>
        <v>-87526.676819999964</v>
      </c>
      <c r="J59" s="17">
        <f t="shared" si="12"/>
        <v>51.525041000085302</v>
      </c>
      <c r="K59" s="16">
        <f t="shared" si="13"/>
        <v>7020.4981800000096</v>
      </c>
      <c r="L59" s="17">
        <f t="shared" si="14"/>
        <v>108.16209583562102</v>
      </c>
      <c r="M59" s="16">
        <f t="shared" si="15"/>
        <v>9505.7988599999953</v>
      </c>
      <c r="N59" s="17">
        <f t="shared" si="16"/>
        <v>111.38035714004883</v>
      </c>
      <c r="O59" s="18"/>
      <c r="P59" s="19"/>
      <c r="Q59" s="20"/>
      <c r="R59" s="20"/>
      <c r="S59" s="21"/>
      <c r="T59" s="21"/>
      <c r="U59" s="21"/>
    </row>
    <row r="60" spans="1:21" ht="15.5" x14ac:dyDescent="0.25">
      <c r="A60" s="22" t="s">
        <v>70</v>
      </c>
      <c r="B60" s="14">
        <f>'[1]1101_1102_1300_1402_1403_1404'!B58+'[1]1101_1102_1300_1402_1403_1404'!Q124+'[1]1101_1102_1300_1402_1403_1404'!Q256+'[1]1101_1102_1300_1402_1403_1404'!Q851+'[1]1601_1800'!B58+'[1]1601_1800'!Q124+'[1]190901_905'!B58+'[1]190901_905'!B124+'[1]210103_2105_2108'!Q58+'[1]220125(126,129)_2208_2209_2213'!Q58+'[1]2406'!Q58+'[1]3101_3102'!Q58</f>
        <v>25800</v>
      </c>
      <c r="C60" s="14">
        <f>'[1]1101_1102_1300_1402_1403_1404'!C58+'[1]1101_1102_1300_1402_1403_1404'!R124+'[1]1101_1102_1300_1402_1403_1404'!R256+'[1]1101_1102_1300_1402_1403_1404'!R851+'[1]1601_1800'!C58+'[1]1601_1800'!R124+'[1]190901_905'!C58+'[1]190901_905'!C124+'[1]210103_2105_2108'!R58+'[1]220125(126,129)_2208_2209_2213'!R58+'[1]2406'!R58+'[1]3101_3102'!R58</f>
        <v>25800</v>
      </c>
      <c r="D60" s="14">
        <f>'[1]1101_1102_1300_1402_1403_1404'!D58+'[1]1101_1102_1300_1402_1403_1404'!S124+'[1]1101_1102_1300_1402_1403_1404'!S256+'[1]1101_1102_1300_1402_1403_1404'!S851+'[1]1601_1800'!D58+'[1]1601_1800'!S124+'[1]190901_905'!D58+'[1]190901_905'!D124+'[1]210103_2105_2108'!S58+'[1]220125(126,129)_2208_2209_2213'!S58+'[1]2406'!S58+'[1]3101_3102'!S58</f>
        <v>11969.945</v>
      </c>
      <c r="E60" s="15">
        <f>'[1]1101_1102_1300_1402_1403_1404'!E58+'[1]1101_1102_1300_1402_1403_1404'!T124+'[1]1101_1102_1300_1402_1403_1404'!T256+'[1]1101_1102_1300_1402_1403_1404'!T851+'[1]1601_1800'!E58+'[1]1601_1800'!T124+'[1]190901_905'!E58+'[1]190901_905'!E124+'[1]210103_2105_2108'!T58+'[1]220125(126,129)_2208_2209_2213'!T58+'[1]2406'!T58+'[1]3101_3102'!T58</f>
        <v>15700.30888</v>
      </c>
      <c r="F60" s="15">
        <f>'[1]1101_1102_1300_1402_1403_1404'!G58+'[1]1101_1102_1300_1402_1403_1404'!V124+'[1]1101_1102_1300_1402_1403_1404'!V256+'[1]1101_1102_1300_1402_1403_1404'!V851+'[1]1601_1800'!G58+'[1]1601_1800'!V124+'[1]190901_905'!G58+'[1]190901_905'!G124+'[1]210103_2105_2108'!V58+'[1]220125(126,129)_2208_2209_2213'!V58+'[1]2406'!V58+'[1]3101_3102'!V58</f>
        <v>13503.470050000002</v>
      </c>
      <c r="G60" s="16">
        <f t="shared" si="9"/>
        <v>-10099.69112</v>
      </c>
      <c r="H60" s="17">
        <f t="shared" si="10"/>
        <v>60.853910387596898</v>
      </c>
      <c r="I60" s="16">
        <f t="shared" si="11"/>
        <v>-10099.69112</v>
      </c>
      <c r="J60" s="17">
        <f t="shared" si="12"/>
        <v>60.853910387596898</v>
      </c>
      <c r="K60" s="16">
        <f t="shared" si="13"/>
        <v>3730.3638800000008</v>
      </c>
      <c r="L60" s="17">
        <f t="shared" si="14"/>
        <v>131.1644195524708</v>
      </c>
      <c r="M60" s="16">
        <f t="shared" si="15"/>
        <v>2196.8388299999988</v>
      </c>
      <c r="N60" s="17">
        <f t="shared" si="16"/>
        <v>116.26869850390788</v>
      </c>
      <c r="O60" s="25"/>
      <c r="P60" s="19"/>
      <c r="Q60" s="20"/>
      <c r="R60" s="20"/>
      <c r="S60" s="21"/>
      <c r="T60" s="21"/>
      <c r="U60" s="21"/>
    </row>
    <row r="61" spans="1:21" ht="15.5" x14ac:dyDescent="0.25">
      <c r="A61" s="22" t="s">
        <v>71</v>
      </c>
      <c r="B61" s="14">
        <f>'[1]1101_1102_1300_1402_1403_1404'!B59+'[1]1101_1102_1300_1402_1403_1404'!Q125+'[1]1101_1102_1300_1402_1403_1404'!Q257+'[1]1101_1102_1300_1402_1403_1404'!Q852+'[1]1601_1800'!B59+'[1]1601_1800'!Q125+'[1]190901_905'!B59+'[1]190901_905'!B125+'[1]210103_2105_2108'!Q59+'[1]220125(126,129)_2208_2209_2213'!Q59+'[1]2406'!Q59+'[1]3101_3102'!Q59</f>
        <v>17427.3</v>
      </c>
      <c r="C61" s="14">
        <f>'[1]1101_1102_1300_1402_1403_1404'!C59+'[1]1101_1102_1300_1402_1403_1404'!R125+'[1]1101_1102_1300_1402_1403_1404'!R257+'[1]1101_1102_1300_1402_1403_1404'!R852+'[1]1601_1800'!C59+'[1]1601_1800'!R125+'[1]190901_905'!C59+'[1]190901_905'!C125+'[1]210103_2105_2108'!R59+'[1]220125(126,129)_2208_2209_2213'!R59+'[1]2406'!R59+'[1]3101_3102'!R59</f>
        <v>18820.3</v>
      </c>
      <c r="D61" s="15">
        <f>'[1]1101_1102_1300_1402_1403_1404'!D59+'[1]1101_1102_1300_1402_1403_1404'!S125+'[1]1101_1102_1300_1402_1403_1404'!S257+'[1]1101_1102_1300_1402_1403_1404'!S852+'[1]1601_1800'!D59+'[1]1601_1800'!S125+'[1]190901_905'!D59+'[1]190901_905'!D125+'[1]210103_2105_2108'!S59+'[1]220125(126,129)_2208_2209_2213'!S59+'[1]2406'!S59+'[1]3101_3102'!S59</f>
        <v>9783.7999999999993</v>
      </c>
      <c r="E61" s="15">
        <f>'[1]1101_1102_1300_1402_1403_1404'!E59+'[1]1101_1102_1300_1402_1403_1404'!T125+'[1]1101_1102_1300_1402_1403_1404'!T257+'[1]1101_1102_1300_1402_1403_1404'!T852+'[1]1601_1800'!E59+'[1]1601_1800'!T125+'[1]190901_905'!E59+'[1]190901_905'!E125+'[1]210103_2105_2108'!T59+'[1]220125(126,129)_2208_2209_2213'!T59+'[1]2406'!T59+'[1]3101_3102'!T59</f>
        <v>10353.47028</v>
      </c>
      <c r="F61" s="15">
        <f>'[1]1101_1102_1300_1402_1403_1404'!G59+'[1]1101_1102_1300_1402_1403_1404'!V125+'[1]1101_1102_1300_1402_1403_1404'!V257+'[1]1101_1102_1300_1402_1403_1404'!V852+'[1]1601_1800'!G59+'[1]1601_1800'!V125+'[1]190901_905'!G59+'[1]190901_905'!G125+'[1]210103_2105_2108'!V59+'[1]220125(126,129)_2208_2209_2213'!V59+'[1]2406'!V59+'[1]3101_3102'!V59</f>
        <v>7674.792660000001</v>
      </c>
      <c r="G61" s="16">
        <f t="shared" si="9"/>
        <v>-7073.8297199999997</v>
      </c>
      <c r="H61" s="17">
        <f t="shared" si="10"/>
        <v>59.409491315350053</v>
      </c>
      <c r="I61" s="16">
        <f t="shared" si="11"/>
        <v>-8466.8297199999997</v>
      </c>
      <c r="J61" s="17">
        <f t="shared" si="12"/>
        <v>55.012248901452153</v>
      </c>
      <c r="K61" s="16">
        <f t="shared" si="13"/>
        <v>569.67028000000028</v>
      </c>
      <c r="L61" s="17">
        <f t="shared" si="14"/>
        <v>105.82258713383348</v>
      </c>
      <c r="M61" s="16">
        <f t="shared" si="15"/>
        <v>2678.6776199999986</v>
      </c>
      <c r="N61" s="17">
        <f t="shared" si="16"/>
        <v>134.90227995292838</v>
      </c>
      <c r="O61" s="18"/>
      <c r="P61" s="19"/>
      <c r="Q61" s="20"/>
      <c r="R61" s="20"/>
      <c r="S61" s="21"/>
      <c r="T61" s="21"/>
      <c r="U61" s="21"/>
    </row>
    <row r="62" spans="1:21" ht="15.5" x14ac:dyDescent="0.25">
      <c r="A62" s="22" t="s">
        <v>72</v>
      </c>
      <c r="B62" s="14">
        <f>'[1]1101_1102_1300_1402_1403_1404'!B60+'[1]1101_1102_1300_1402_1403_1404'!Q126+'[1]1101_1102_1300_1402_1403_1404'!Q258+'[1]1101_1102_1300_1402_1403_1404'!Q853+'[1]1601_1800'!B60+'[1]1601_1800'!Q126+'[1]190901_905'!B60+'[1]190901_905'!B126+'[1]210103_2105_2108'!Q60+'[1]220125(126,129)_2208_2209_2213'!Q60+'[1]2406'!Q60+'[1]3101_3102'!Q60</f>
        <v>48879.5</v>
      </c>
      <c r="C62" s="14">
        <f>'[1]1101_1102_1300_1402_1403_1404'!C60+'[1]1101_1102_1300_1402_1403_1404'!R126+'[1]1101_1102_1300_1402_1403_1404'!R258+'[1]1101_1102_1300_1402_1403_1404'!R853+'[1]1601_1800'!C60+'[1]1601_1800'!R126+'[1]190901_905'!C60+'[1]190901_905'!C126+'[1]210103_2105_2108'!R60+'[1]220125(126,129)_2208_2209_2213'!R60+'[1]2406'!R60+'[1]3101_3102'!R60</f>
        <v>50662.898999999998</v>
      </c>
      <c r="D62" s="15">
        <f>'[1]1101_1102_1300_1402_1403_1404'!D60+'[1]1101_1102_1300_1402_1403_1404'!S126+'[1]1101_1102_1300_1402_1403_1404'!S258+'[1]1101_1102_1300_1402_1403_1404'!S853+'[1]1601_1800'!D60+'[1]1601_1800'!S126+'[1]190901_905'!D60+'[1]190901_905'!D126+'[1]210103_2105_2108'!S60+'[1]220125(126,129)_2208_2209_2213'!S60+'[1]2406'!S60+'[1]3101_3102'!S60</f>
        <v>25206.902999999998</v>
      </c>
      <c r="E62" s="15">
        <f>'[1]1101_1102_1300_1402_1403_1404'!E60+'[1]1101_1102_1300_1402_1403_1404'!T126+'[1]1101_1102_1300_1402_1403_1404'!T258+'[1]1101_1102_1300_1402_1403_1404'!T853+'[1]1601_1800'!E60+'[1]1601_1800'!T126+'[1]190901_905'!E60+'[1]190901_905'!E126+'[1]210103_2105_2108'!T60+'[1]220125(126,129)_2208_2209_2213'!T60+'[1]2406'!T60+'[1]3101_3102'!T60</f>
        <v>28701.417130000002</v>
      </c>
      <c r="F62" s="15">
        <f>'[1]1101_1102_1300_1402_1403_1404'!G60+'[1]1101_1102_1300_1402_1403_1404'!V126+'[1]1101_1102_1300_1402_1403_1404'!V258+'[1]1101_1102_1300_1402_1403_1404'!V853+'[1]1601_1800'!G60+'[1]1601_1800'!V126+'[1]190901_905'!G60+'[1]190901_905'!G126+'[1]210103_2105_2108'!V60+'[1]220125(126,129)_2208_2209_2213'!V60+'[1]2406'!V60+'[1]3101_3102'!V60</f>
        <v>24103.644530000005</v>
      </c>
      <c r="G62" s="16">
        <f t="shared" si="9"/>
        <v>-20178.082869999998</v>
      </c>
      <c r="H62" s="17">
        <f t="shared" si="10"/>
        <v>58.718720792970473</v>
      </c>
      <c r="I62" s="16">
        <f t="shared" si="11"/>
        <v>-21961.481869999996</v>
      </c>
      <c r="J62" s="17">
        <f t="shared" si="12"/>
        <v>56.651746537441539</v>
      </c>
      <c r="K62" s="16">
        <f t="shared" si="13"/>
        <v>3494.5141300000032</v>
      </c>
      <c r="L62" s="17">
        <f t="shared" si="14"/>
        <v>113.8633220035004</v>
      </c>
      <c r="M62" s="16">
        <f t="shared" si="15"/>
        <v>4597.7725999999966</v>
      </c>
      <c r="N62" s="17">
        <f t="shared" si="16"/>
        <v>119.07500998148845</v>
      </c>
      <c r="O62" s="18"/>
      <c r="P62" s="19"/>
      <c r="Q62" s="20"/>
      <c r="R62" s="20"/>
      <c r="S62" s="21"/>
      <c r="T62" s="21"/>
      <c r="U62" s="21"/>
    </row>
    <row r="63" spans="1:21" ht="15.5" x14ac:dyDescent="0.25">
      <c r="A63" s="22" t="s">
        <v>73</v>
      </c>
      <c r="B63" s="14">
        <f>'[1]1101_1102_1300_1402_1403_1404'!B61+'[1]1101_1102_1300_1402_1403_1404'!Q127+'[1]1101_1102_1300_1402_1403_1404'!Q259+'[1]1101_1102_1300_1402_1403_1404'!Q854+'[1]1601_1800'!B61+'[1]1601_1800'!Q127+'[1]190901_905'!B61+'[1]190901_905'!B127+'[1]210103_2105_2108'!Q61+'[1]220125(126,129)_2208_2209_2213'!Q61+'[1]2406'!Q61+'[1]3101_3102'!Q61</f>
        <v>28000</v>
      </c>
      <c r="C63" s="14">
        <f>'[1]1101_1102_1300_1402_1403_1404'!C61+'[1]1101_1102_1300_1402_1403_1404'!R127+'[1]1101_1102_1300_1402_1403_1404'!R259+'[1]1101_1102_1300_1402_1403_1404'!R854+'[1]1601_1800'!C61+'[1]1601_1800'!R127+'[1]190901_905'!C61+'[1]190901_905'!C127+'[1]210103_2105_2108'!R61+'[1]220125(126,129)_2208_2209_2213'!R61+'[1]2406'!R61+'[1]3101_3102'!R61</f>
        <v>29355</v>
      </c>
      <c r="D63" s="14">
        <f>'[1]1101_1102_1300_1402_1403_1404'!D61+'[1]1101_1102_1300_1402_1403_1404'!S127+'[1]1101_1102_1300_1402_1403_1404'!S259+'[1]1101_1102_1300_1402_1403_1404'!S854+'[1]1601_1800'!D61+'[1]1601_1800'!S127+'[1]190901_905'!D61+'[1]190901_905'!D127+'[1]210103_2105_2108'!S61+'[1]220125(126,129)_2208_2209_2213'!S61+'[1]2406'!S61+'[1]3101_3102'!S61</f>
        <v>14277.800000000001</v>
      </c>
      <c r="E63" s="15">
        <f>'[1]1101_1102_1300_1402_1403_1404'!E61+'[1]1101_1102_1300_1402_1403_1404'!T127+'[1]1101_1102_1300_1402_1403_1404'!T259+'[1]1101_1102_1300_1402_1403_1404'!T854+'[1]1601_1800'!E61+'[1]1601_1800'!T127+'[1]190901_905'!E61+'[1]190901_905'!E127+'[1]210103_2105_2108'!T61+'[1]220125(126,129)_2208_2209_2213'!T61+'[1]2406'!T61+'[1]3101_3102'!T61</f>
        <v>14944.64919</v>
      </c>
      <c r="F63" s="15">
        <f>'[1]1101_1102_1300_1402_1403_1404'!G61+'[1]1101_1102_1300_1402_1403_1404'!V127+'[1]1101_1102_1300_1402_1403_1404'!V259+'[1]1101_1102_1300_1402_1403_1404'!V854+'[1]1601_1800'!G61+'[1]1601_1800'!V127+'[1]190901_905'!G61+'[1]190901_905'!G127+'[1]210103_2105_2108'!V61+'[1]220125(126,129)_2208_2209_2213'!V61+'[1]2406'!V61+'[1]3101_3102'!V61</f>
        <v>12033.841169999998</v>
      </c>
      <c r="G63" s="16">
        <f t="shared" si="9"/>
        <v>-13055.35081</v>
      </c>
      <c r="H63" s="17">
        <f t="shared" si="10"/>
        <v>53.373747107142854</v>
      </c>
      <c r="I63" s="16">
        <f t="shared" si="11"/>
        <v>-14410.35081</v>
      </c>
      <c r="J63" s="17">
        <f t="shared" si="12"/>
        <v>50.910063668880944</v>
      </c>
      <c r="K63" s="16">
        <f t="shared" si="13"/>
        <v>666.849189999999</v>
      </c>
      <c r="L63" s="17">
        <f t="shared" si="14"/>
        <v>104.67053180461976</v>
      </c>
      <c r="M63" s="16">
        <f t="shared" si="15"/>
        <v>2910.8080200000022</v>
      </c>
      <c r="N63" s="17">
        <f t="shared" si="16"/>
        <v>124.1885195165826</v>
      </c>
      <c r="O63" s="18"/>
      <c r="P63" s="19"/>
      <c r="Q63" s="20"/>
      <c r="R63" s="20"/>
      <c r="S63" s="21"/>
      <c r="T63" s="21"/>
      <c r="U63" s="21"/>
    </row>
    <row r="64" spans="1:21" ht="15.5" x14ac:dyDescent="0.25">
      <c r="A64" s="22" t="s">
        <v>74</v>
      </c>
      <c r="B64" s="14">
        <f>'[1]1101_1102_1300_1402_1403_1404'!B62+'[1]1101_1102_1300_1402_1403_1404'!Q128+'[1]1101_1102_1300_1402_1403_1404'!Q260+'[1]1101_1102_1300_1402_1403_1404'!Q855+'[1]1601_1800'!B62+'[1]1601_1800'!Q128+'[1]190901_905'!B62+'[1]190901_905'!B128+'[1]210103_2105_2108'!Q62+'[1]220125(126,129)_2208_2209_2213'!Q62+'[1]2406'!Q62+'[1]3101_3102'!Q62</f>
        <v>40000</v>
      </c>
      <c r="C64" s="14">
        <f>'[1]1101_1102_1300_1402_1403_1404'!C62+'[1]1101_1102_1300_1402_1403_1404'!R128+'[1]1101_1102_1300_1402_1403_1404'!R260+'[1]1101_1102_1300_1402_1403_1404'!R855+'[1]1601_1800'!C62+'[1]1601_1800'!R128+'[1]190901_905'!C62+'[1]190901_905'!C128+'[1]210103_2105_2108'!R62+'[1]220125(126,129)_2208_2209_2213'!R62+'[1]2406'!R62+'[1]3101_3102'!R62</f>
        <v>41779</v>
      </c>
      <c r="D64" s="15">
        <f>'[1]1101_1102_1300_1402_1403_1404'!D62+'[1]1101_1102_1300_1402_1403_1404'!S128+'[1]1101_1102_1300_1402_1403_1404'!S260+'[1]1101_1102_1300_1402_1403_1404'!S855+'[1]1601_1800'!D62+'[1]1601_1800'!S128+'[1]190901_905'!D62+'[1]190901_905'!D128+'[1]210103_2105_2108'!S62+'[1]220125(126,129)_2208_2209_2213'!S62+'[1]2406'!S62+'[1]3101_3102'!S62</f>
        <v>19825</v>
      </c>
      <c r="E64" s="15">
        <f>'[1]1101_1102_1300_1402_1403_1404'!E62+'[1]1101_1102_1300_1402_1403_1404'!T128+'[1]1101_1102_1300_1402_1403_1404'!T260+'[1]1101_1102_1300_1402_1403_1404'!T855+'[1]1601_1800'!E62+'[1]1601_1800'!T128+'[1]190901_905'!E62+'[1]190901_905'!E128+'[1]210103_2105_2108'!T62+'[1]220125(126,129)_2208_2209_2213'!T62+'[1]2406'!T62+'[1]3101_3102'!T62</f>
        <v>21629.052089999997</v>
      </c>
      <c r="F64" s="15">
        <f>'[1]1101_1102_1300_1402_1403_1404'!G62+'[1]1101_1102_1300_1402_1403_1404'!V128+'[1]1101_1102_1300_1402_1403_1404'!V260+'[1]1101_1102_1300_1402_1403_1404'!V855+'[1]1601_1800'!G62+'[1]1601_1800'!V128+'[1]190901_905'!G62+'[1]190901_905'!G128+'[1]210103_2105_2108'!V62+'[1]220125(126,129)_2208_2209_2213'!V62+'[1]2406'!V62+'[1]3101_3102'!V62</f>
        <v>18706.575000000001</v>
      </c>
      <c r="G64" s="16">
        <f t="shared" si="9"/>
        <v>-18370.947910000003</v>
      </c>
      <c r="H64" s="17">
        <f t="shared" si="10"/>
        <v>54.072630224999997</v>
      </c>
      <c r="I64" s="16">
        <f t="shared" si="11"/>
        <v>-20149.947910000003</v>
      </c>
      <c r="J64" s="17">
        <f t="shared" si="12"/>
        <v>51.770152684362948</v>
      </c>
      <c r="K64" s="16">
        <f t="shared" si="13"/>
        <v>1804.0520899999974</v>
      </c>
      <c r="L64" s="17">
        <f t="shared" si="14"/>
        <v>109.09988443883985</v>
      </c>
      <c r="M64" s="16">
        <f t="shared" si="15"/>
        <v>2922.4770899999967</v>
      </c>
      <c r="N64" s="17">
        <f t="shared" si="16"/>
        <v>115.6227267150721</v>
      </c>
      <c r="O64" s="18"/>
      <c r="P64" s="19"/>
      <c r="Q64" s="20"/>
      <c r="R64" s="20"/>
      <c r="S64" s="21"/>
      <c r="T64" s="21"/>
      <c r="U64" s="21"/>
    </row>
    <row r="65" spans="1:21" ht="15.5" x14ac:dyDescent="0.25">
      <c r="A65" s="22" t="s">
        <v>75</v>
      </c>
      <c r="B65" s="14">
        <f>'[1]1101_1102_1300_1402_1403_1404'!B63+'[1]1101_1102_1300_1402_1403_1404'!Q129+'[1]1101_1102_1300_1402_1403_1404'!Q261+'[1]1101_1102_1300_1402_1403_1404'!Q856+'[1]1601_1800'!B63+'[1]1601_1800'!Q129+'[1]190901_905'!B63+'[1]190901_905'!B129+'[1]210103_2105_2108'!Q63+'[1]220125(126,129)_2208_2209_2213'!Q63+'[1]2406'!Q63+'[1]3101_3102'!Q63</f>
        <v>4399100</v>
      </c>
      <c r="C65" s="14">
        <f>'[1]1101_1102_1300_1402_1403_1404'!C63+'[1]1101_1102_1300_1402_1403_1404'!R129+'[1]1101_1102_1300_1402_1403_1404'!R261+'[1]1101_1102_1300_1402_1403_1404'!R856+'[1]1601_1800'!C63+'[1]1601_1800'!R129+'[1]190901_905'!C63+'[1]190901_905'!C129+'[1]210103_2105_2108'!R63+'[1]220125(126,129)_2208_2209_2213'!R63+'[1]2406'!R63+'[1]3101_3102'!R63</f>
        <v>4463923.6560000004</v>
      </c>
      <c r="D65" s="15">
        <f>'[1]1101_1102_1300_1402_1403_1404'!D63+'[1]1101_1102_1300_1402_1403_1404'!S129+'[1]1101_1102_1300_1402_1403_1404'!S261+'[1]1101_1102_1300_1402_1403_1404'!S856+'[1]1601_1800'!D63+'[1]1601_1800'!S129+'[1]190901_905'!D63+'[1]190901_905'!D129+'[1]210103_2105_2108'!S63+'[1]220125(126,129)_2208_2209_2213'!S63+'[1]2406'!S63+'[1]3101_3102'!S63</f>
        <v>2154729.4559999998</v>
      </c>
      <c r="E65" s="15">
        <f>'[1]1101_1102_1300_1402_1403_1404'!E63+'[1]1101_1102_1300_1402_1403_1404'!T129+'[1]1101_1102_1300_1402_1403_1404'!T261+'[1]1101_1102_1300_1402_1403_1404'!T856+'[1]1601_1800'!E63+'[1]1601_1800'!T129+'[1]190901_905'!E63+'[1]190901_905'!E129+'[1]210103_2105_2108'!T63+'[1]220125(126,129)_2208_2209_2213'!T63+'[1]2406'!T63+'[1]3101_3102'!T63</f>
        <v>2211458.62256</v>
      </c>
      <c r="F65" s="15">
        <f>'[1]1101_1102_1300_1402_1403_1404'!G63+'[1]1101_1102_1300_1402_1403_1404'!V129+'[1]1101_1102_1300_1402_1403_1404'!V261+'[1]1101_1102_1300_1402_1403_1404'!V856+'[1]1601_1800'!G63+'[1]1601_1800'!V129+'[1]190901_905'!G63+'[1]190901_905'!G129+'[1]210103_2105_2108'!V63+'[1]220125(126,129)_2208_2209_2213'!V63+'[1]2406'!V63+'[1]3101_3102'!V63</f>
        <v>1800975.5596700003</v>
      </c>
      <c r="G65" s="16">
        <f t="shared" si="9"/>
        <v>-2187641.37744</v>
      </c>
      <c r="H65" s="17">
        <f t="shared" si="10"/>
        <v>50.27070588438545</v>
      </c>
      <c r="I65" s="16">
        <f t="shared" si="11"/>
        <v>-2252465.0334400004</v>
      </c>
      <c r="J65" s="17">
        <f t="shared" si="12"/>
        <v>49.540690947694827</v>
      </c>
      <c r="K65" s="16">
        <f t="shared" si="13"/>
        <v>56729.166560000274</v>
      </c>
      <c r="L65" s="17">
        <f t="shared" si="14"/>
        <v>102.63277444887729</v>
      </c>
      <c r="M65" s="16">
        <f t="shared" si="15"/>
        <v>410483.06288999971</v>
      </c>
      <c r="N65" s="17">
        <f t="shared" si="16"/>
        <v>122.79226170982653</v>
      </c>
      <c r="O65" s="18"/>
      <c r="P65" s="19"/>
      <c r="Q65" s="20"/>
      <c r="R65" s="20"/>
      <c r="S65" s="21"/>
      <c r="T65" s="21"/>
      <c r="U65" s="21"/>
    </row>
    <row r="66" spans="1:21" ht="15.5" x14ac:dyDescent="0.25">
      <c r="A66" s="34" t="s">
        <v>76</v>
      </c>
      <c r="B66" s="35">
        <f t="shared" ref="B66:F66" si="17">SUM(B14:B65)</f>
        <v>7558441.9000000004</v>
      </c>
      <c r="C66" s="35">
        <f t="shared" si="17"/>
        <v>7733906.3602300007</v>
      </c>
      <c r="D66" s="36">
        <f t="shared" si="17"/>
        <v>3751367.6165599995</v>
      </c>
      <c r="E66" s="36">
        <f t="shared" si="17"/>
        <v>3971123.7919299994</v>
      </c>
      <c r="F66" s="36">
        <f t="shared" si="17"/>
        <v>3260668.8102899999</v>
      </c>
      <c r="G66" s="29">
        <f t="shared" si="9"/>
        <v>-3587318.108070001</v>
      </c>
      <c r="H66" s="30">
        <f t="shared" si="10"/>
        <v>52.53892064619825</v>
      </c>
      <c r="I66" s="29">
        <f t="shared" si="11"/>
        <v>-3762782.5683000013</v>
      </c>
      <c r="J66" s="30">
        <f t="shared" si="12"/>
        <v>51.346933967945027</v>
      </c>
      <c r="K66" s="29">
        <f t="shared" si="13"/>
        <v>219756.17536999984</v>
      </c>
      <c r="L66" s="30">
        <f t="shared" si="14"/>
        <v>105.8580282668089</v>
      </c>
      <c r="M66" s="29">
        <f t="shared" si="15"/>
        <v>710454.98163999943</v>
      </c>
      <c r="N66" s="30">
        <f t="shared" si="16"/>
        <v>121.78862751708944</v>
      </c>
      <c r="O66" s="37"/>
      <c r="P66" s="19"/>
      <c r="Q66" s="20"/>
      <c r="R66" s="20"/>
      <c r="S66" s="21"/>
      <c r="T66" s="21"/>
      <c r="U66" s="21"/>
    </row>
    <row r="67" spans="1:21" ht="16" customHeight="1" x14ac:dyDescent="0.25">
      <c r="A67" s="38" t="s">
        <v>77</v>
      </c>
      <c r="B67" s="39">
        <f t="shared" ref="B67:F67" si="18">B9+B13+B66</f>
        <v>8570548.9000000004</v>
      </c>
      <c r="C67" s="39">
        <f t="shared" si="18"/>
        <v>8820600.4762300011</v>
      </c>
      <c r="D67" s="40">
        <f t="shared" si="18"/>
        <v>4297694.4905599998</v>
      </c>
      <c r="E67" s="40">
        <f t="shared" si="18"/>
        <v>4559448.4949699994</v>
      </c>
      <c r="F67" s="40">
        <f t="shared" si="18"/>
        <v>3725654.1691299998</v>
      </c>
      <c r="G67" s="41">
        <f t="shared" si="9"/>
        <v>-4011100.405030001</v>
      </c>
      <c r="H67" s="42">
        <f t="shared" si="10"/>
        <v>53.199025501972216</v>
      </c>
      <c r="I67" s="41">
        <f t="shared" si="11"/>
        <v>-4261151.9812600017</v>
      </c>
      <c r="J67" s="42">
        <f t="shared" si="12"/>
        <v>51.690908201283214</v>
      </c>
      <c r="K67" s="41">
        <f t="shared" si="13"/>
        <v>261754.00440999959</v>
      </c>
      <c r="L67" s="42">
        <f t="shared" si="14"/>
        <v>106.09056797743418</v>
      </c>
      <c r="M67" s="41">
        <f t="shared" si="15"/>
        <v>833794.3258399996</v>
      </c>
      <c r="N67" s="42">
        <f t="shared" si="16"/>
        <v>122.37981004111029</v>
      </c>
      <c r="O67" s="43"/>
      <c r="P67" s="19"/>
      <c r="Q67" s="20"/>
      <c r="R67" s="20"/>
      <c r="S67" s="21"/>
      <c r="T67" s="21"/>
      <c r="U67" s="21"/>
    </row>
    <row r="68" spans="1:21" x14ac:dyDescent="0.25">
      <c r="B68" s="21"/>
      <c r="C68" s="21"/>
      <c r="D68" s="21"/>
      <c r="E68" s="21"/>
      <c r="F68" s="21"/>
    </row>
    <row r="69" spans="1:21" x14ac:dyDescent="0.25">
      <c r="B69" s="21"/>
      <c r="E69" s="21"/>
    </row>
    <row r="70" spans="1:21" ht="15.5" x14ac:dyDescent="0.25">
      <c r="A70" s="45"/>
      <c r="C70" s="21"/>
      <c r="D70" s="1"/>
      <c r="E70" s="1"/>
      <c r="F70" s="21"/>
    </row>
    <row r="71" spans="1:21" ht="15.5" x14ac:dyDescent="0.25">
      <c r="A71" s="45"/>
      <c r="C71" s="21"/>
      <c r="D71" s="21"/>
      <c r="E71" s="21"/>
      <c r="F71" s="44"/>
    </row>
    <row r="72" spans="1:21" ht="15.5" x14ac:dyDescent="0.25">
      <c r="A72" s="45"/>
      <c r="E72" s="21"/>
    </row>
    <row r="73" spans="1:21" x14ac:dyDescent="0.25">
      <c r="C73" s="1"/>
      <c r="D73" s="1"/>
      <c r="E73" s="1"/>
    </row>
    <row r="74" spans="1:21" x14ac:dyDescent="0.25">
      <c r="C74" s="1"/>
      <c r="D74" s="1"/>
      <c r="E74" s="1"/>
    </row>
    <row r="75" spans="1:21" x14ac:dyDescent="0.25">
      <c r="C75" s="1"/>
      <c r="D75" s="1"/>
      <c r="E75" s="1"/>
    </row>
    <row r="76" spans="1:21" x14ac:dyDescent="0.25">
      <c r="C76" s="1"/>
      <c r="D76" s="1"/>
      <c r="E76" s="1"/>
    </row>
    <row r="77" spans="1:21" x14ac:dyDescent="0.25">
      <c r="C77" s="1"/>
      <c r="D77" s="1"/>
      <c r="E77" s="1"/>
    </row>
    <row r="78" spans="1:21" x14ac:dyDescent="0.25">
      <c r="C78" s="1"/>
      <c r="D78" s="1"/>
      <c r="E78" s="1"/>
    </row>
    <row r="79" spans="1:21" x14ac:dyDescent="0.25">
      <c r="C79" s="1"/>
      <c r="D79" s="1"/>
      <c r="E79" s="1"/>
    </row>
    <row r="80" spans="1:21" x14ac:dyDescent="0.25">
      <c r="C80" s="1"/>
      <c r="D80" s="1"/>
      <c r="E80" s="1"/>
    </row>
    <row r="81" s="1" customFormat="1" x14ac:dyDescent="0.25"/>
    <row r="82" s="1" customFormat="1" x14ac:dyDescent="0.25"/>
    <row r="83" s="1" customFormat="1" x14ac:dyDescent="0.25"/>
    <row r="84" s="1" customFormat="1" x14ac:dyDescent="0.25"/>
    <row r="85" s="1" customFormat="1" x14ac:dyDescent="0.25"/>
    <row r="86" s="1" customFormat="1" x14ac:dyDescent="0.25"/>
    <row r="87" s="1" customFormat="1" x14ac:dyDescent="0.25"/>
    <row r="88" s="1" customFormat="1" x14ac:dyDescent="0.25"/>
    <row r="89" s="1" customFormat="1" x14ac:dyDescent="0.25"/>
    <row r="90" s="1" customFormat="1" x14ac:dyDescent="0.25"/>
    <row r="91" s="1" customFormat="1" x14ac:dyDescent="0.25"/>
    <row r="92" s="1" customFormat="1" x14ac:dyDescent="0.25"/>
    <row r="93" s="1" customFormat="1" x14ac:dyDescent="0.25"/>
    <row r="94" s="1" customFormat="1" x14ac:dyDescent="0.25"/>
    <row r="95" s="1" customFormat="1" x14ac:dyDescent="0.25"/>
    <row r="96" s="1" customFormat="1" x14ac:dyDescent="0.25"/>
    <row r="97" s="1" customFormat="1" x14ac:dyDescent="0.25"/>
    <row r="98" s="1" customFormat="1" x14ac:dyDescent="0.25"/>
    <row r="99" s="1" customFormat="1" x14ac:dyDescent="0.25"/>
    <row r="100" s="1" customFormat="1" x14ac:dyDescent="0.25"/>
    <row r="101" s="1" customFormat="1" x14ac:dyDescent="0.25"/>
    <row r="102" s="1" customFormat="1" x14ac:dyDescent="0.25"/>
    <row r="103" s="1" customFormat="1" x14ac:dyDescent="0.25"/>
    <row r="104" s="1" customFormat="1" x14ac:dyDescent="0.25"/>
    <row r="105" s="1" customFormat="1" x14ac:dyDescent="0.25"/>
    <row r="106" s="1" customFormat="1" x14ac:dyDescent="0.25"/>
    <row r="107" s="1" customFormat="1" x14ac:dyDescent="0.25"/>
    <row r="108" s="1" customFormat="1" x14ac:dyDescent="0.25"/>
    <row r="109" s="1" customFormat="1" x14ac:dyDescent="0.25"/>
    <row r="110" s="1" customFormat="1" x14ac:dyDescent="0.25"/>
    <row r="111" s="1" customFormat="1" x14ac:dyDescent="0.25"/>
    <row r="112" s="1" customFormat="1" x14ac:dyDescent="0.25"/>
    <row r="113" s="1" customFormat="1" x14ac:dyDescent="0.25"/>
    <row r="114" s="1" customFormat="1" x14ac:dyDescent="0.25"/>
    <row r="115" s="1" customFormat="1" x14ac:dyDescent="0.25"/>
    <row r="116" s="1" customFormat="1" x14ac:dyDescent="0.25"/>
    <row r="117" s="1" customFormat="1" x14ac:dyDescent="0.25"/>
    <row r="118" s="1" customFormat="1" x14ac:dyDescent="0.25"/>
    <row r="119" s="1" customFormat="1" x14ac:dyDescent="0.25"/>
    <row r="120" s="1" customFormat="1" x14ac:dyDescent="0.25"/>
    <row r="121" s="1" customFormat="1" x14ac:dyDescent="0.25"/>
    <row r="122" s="1" customFormat="1" x14ac:dyDescent="0.25"/>
    <row r="123" s="1" customFormat="1" x14ac:dyDescent="0.25"/>
    <row r="124" s="1" customFormat="1" x14ac:dyDescent="0.25"/>
    <row r="125" s="1" customFormat="1" x14ac:dyDescent="0.25"/>
    <row r="126" s="1" customFormat="1" x14ac:dyDescent="0.25"/>
    <row r="127" s="1" customFormat="1" x14ac:dyDescent="0.25"/>
    <row r="128" s="1" customFormat="1" x14ac:dyDescent="0.25"/>
    <row r="129" s="1" customFormat="1" x14ac:dyDescent="0.25"/>
    <row r="130" s="1" customFormat="1" x14ac:dyDescent="0.25"/>
  </sheetData>
  <mergeCells count="16">
    <mergeCell ref="A1:N1"/>
    <mergeCell ref="A2:N2"/>
    <mergeCell ref="A3:N3"/>
    <mergeCell ref="A4:N4"/>
    <mergeCell ref="A6:A8"/>
    <mergeCell ref="B6:B8"/>
    <mergeCell ref="C6:C8"/>
    <mergeCell ref="D6:D8"/>
    <mergeCell ref="E6:F6"/>
    <mergeCell ref="G6:N6"/>
    <mergeCell ref="I7:J7"/>
    <mergeCell ref="K7:L7"/>
    <mergeCell ref="M7:N7"/>
    <mergeCell ref="E7:E8"/>
    <mergeCell ref="F7:F8"/>
    <mergeCell ref="G7:H7"/>
  </mergeCells>
  <printOptions horizontalCentered="1"/>
  <pageMargins left="0.15748031496062992" right="0.15748031496062992" top="0.19685039370078741" bottom="0.15748031496062992" header="0.15748031496062992" footer="0.19685039370078741"/>
  <pageSetup paperSize="9" scale="4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925B0-C8B7-4CC5-A21F-6B0495AFD337}">
  <sheetPr>
    <tabColor indexed="11"/>
  </sheetPr>
  <dimension ref="A1:V130"/>
  <sheetViews>
    <sheetView tabSelected="1" view="pageBreakPreview" topLeftCell="A4" zoomScale="75" zoomScaleNormal="75" zoomScaleSheetLayoutView="75" workbookViewId="0">
      <pane xSplit="3" ySplit="7" topLeftCell="D11" activePane="bottomRight" state="frozen"/>
      <selection activeCell="A4" sqref="A4"/>
      <selection pane="topRight" activeCell="D4" sqref="D4"/>
      <selection pane="bottomLeft" activeCell="A11" sqref="A11"/>
      <selection pane="bottomRight" activeCell="R9" sqref="R9"/>
    </sheetView>
  </sheetViews>
  <sheetFormatPr defaultColWidth="9" defaultRowHeight="13" x14ac:dyDescent="0.3"/>
  <cols>
    <col min="1" max="1" width="58.453125" style="1" customWidth="1"/>
    <col min="2" max="2" width="12.453125" style="46" customWidth="1"/>
    <col min="3" max="3" width="14.7265625" style="46" customWidth="1"/>
    <col min="4" max="4" width="15.1796875" style="159" customWidth="1"/>
    <col min="5" max="5" width="16.1796875" style="159" customWidth="1"/>
    <col min="6" max="6" width="17" style="179" customWidth="1"/>
    <col min="7" max="7" width="17" style="46" customWidth="1"/>
    <col min="8" max="8" width="14.453125" style="52" customWidth="1"/>
    <col min="9" max="9" width="8.81640625" style="52" customWidth="1"/>
    <col min="10" max="10" width="15.26953125" style="52" customWidth="1"/>
    <col min="11" max="11" width="8.453125" style="52" customWidth="1"/>
    <col min="12" max="12" width="12.453125" style="52" customWidth="1"/>
    <col min="13" max="13" width="8.54296875" style="52" customWidth="1"/>
    <col min="14" max="14" width="14.453125" style="46" customWidth="1"/>
    <col min="15" max="15" width="11.453125" style="46" customWidth="1"/>
    <col min="16" max="16" width="22.54296875" style="46" customWidth="1"/>
    <col min="17" max="17" width="16.26953125" style="46" customWidth="1"/>
    <col min="18" max="18" width="14.54296875" style="46" customWidth="1"/>
    <col min="19" max="19" width="13.7265625" style="46" customWidth="1"/>
    <col min="20" max="16384" width="9" style="46"/>
  </cols>
  <sheetData>
    <row r="1" spans="1:20" ht="17.5" x14ac:dyDescent="0.35">
      <c r="A1" s="224" t="s">
        <v>0</v>
      </c>
      <c r="B1" s="224"/>
      <c r="C1" s="224"/>
      <c r="D1" s="224"/>
      <c r="E1" s="224"/>
      <c r="F1" s="224"/>
      <c r="G1" s="224"/>
      <c r="H1" s="224"/>
      <c r="I1" s="224"/>
      <c r="J1" s="224"/>
      <c r="K1" s="224"/>
      <c r="L1" s="224"/>
      <c r="M1" s="224"/>
      <c r="N1" s="224"/>
      <c r="O1" s="224"/>
    </row>
    <row r="2" spans="1:20" ht="17.5" customHeight="1" x14ac:dyDescent="0.35">
      <c r="A2" s="225" t="s">
        <v>1</v>
      </c>
      <c r="B2" s="225"/>
      <c r="C2" s="225"/>
      <c r="D2" s="225"/>
      <c r="E2" s="225"/>
      <c r="F2" s="225"/>
      <c r="G2" s="225"/>
      <c r="H2" s="225"/>
      <c r="I2" s="225"/>
      <c r="J2" s="225"/>
      <c r="K2" s="225"/>
      <c r="L2" s="225"/>
      <c r="M2" s="225"/>
      <c r="N2" s="225"/>
      <c r="O2" s="225"/>
    </row>
    <row r="3" spans="1:20" ht="17.5" customHeight="1" x14ac:dyDescent="0.35">
      <c r="A3" s="226" t="s">
        <v>78</v>
      </c>
      <c r="B3" s="226"/>
      <c r="C3" s="226"/>
      <c r="D3" s="226"/>
      <c r="E3" s="226"/>
      <c r="F3" s="226"/>
      <c r="G3" s="226"/>
      <c r="H3" s="226"/>
      <c r="I3" s="226"/>
      <c r="J3" s="226"/>
      <c r="K3" s="226"/>
      <c r="L3" s="226"/>
      <c r="M3" s="226"/>
      <c r="N3" s="226"/>
      <c r="O3" s="226"/>
    </row>
    <row r="4" spans="1:20" ht="17.5" customHeight="1" x14ac:dyDescent="0.35">
      <c r="A4" s="227" t="s">
        <v>3</v>
      </c>
      <c r="B4" s="227"/>
      <c r="C4" s="227"/>
      <c r="D4" s="227"/>
      <c r="E4" s="227"/>
      <c r="F4" s="227"/>
      <c r="G4" s="227"/>
      <c r="H4" s="227"/>
      <c r="I4" s="227"/>
      <c r="J4" s="227"/>
      <c r="K4" s="227"/>
      <c r="L4" s="227"/>
      <c r="M4" s="227"/>
      <c r="N4" s="227"/>
      <c r="O4" s="227"/>
    </row>
    <row r="5" spans="1:20" ht="21.65" customHeight="1" x14ac:dyDescent="0.35">
      <c r="A5" s="2"/>
      <c r="B5" s="47"/>
      <c r="C5" s="48"/>
      <c r="D5" s="49"/>
      <c r="E5" s="48"/>
      <c r="F5" s="50"/>
      <c r="G5" s="51"/>
      <c r="N5" s="53"/>
      <c r="O5" s="54" t="s">
        <v>4</v>
      </c>
    </row>
    <row r="6" spans="1:20" ht="65.25" customHeight="1" x14ac:dyDescent="0.3">
      <c r="A6" s="228" t="s">
        <v>79</v>
      </c>
      <c r="B6" s="228" t="s">
        <v>80</v>
      </c>
      <c r="C6" s="231" t="s">
        <v>81</v>
      </c>
      <c r="D6" s="234" t="s">
        <v>82</v>
      </c>
      <c r="E6" s="234" t="s">
        <v>8</v>
      </c>
      <c r="F6" s="214" t="s">
        <v>9</v>
      </c>
      <c r="G6" s="215"/>
      <c r="H6" s="214" t="s">
        <v>10</v>
      </c>
      <c r="I6" s="215"/>
      <c r="J6" s="215"/>
      <c r="K6" s="215"/>
      <c r="L6" s="215"/>
      <c r="M6" s="215"/>
      <c r="N6" s="215"/>
      <c r="O6" s="216"/>
    </row>
    <row r="7" spans="1:20" ht="81" customHeight="1" x14ac:dyDescent="0.3">
      <c r="A7" s="229"/>
      <c r="B7" s="229"/>
      <c r="C7" s="232"/>
      <c r="D7" s="235"/>
      <c r="E7" s="235"/>
      <c r="F7" s="217" t="s">
        <v>11</v>
      </c>
      <c r="G7" s="217" t="s">
        <v>12</v>
      </c>
      <c r="H7" s="219" t="s">
        <v>13</v>
      </c>
      <c r="I7" s="220"/>
      <c r="J7" s="221" t="s">
        <v>14</v>
      </c>
      <c r="K7" s="222"/>
      <c r="L7" s="221" t="s">
        <v>15</v>
      </c>
      <c r="M7" s="223"/>
      <c r="N7" s="221" t="s">
        <v>16</v>
      </c>
      <c r="O7" s="223"/>
    </row>
    <row r="8" spans="1:20" ht="15" customHeight="1" x14ac:dyDescent="0.35">
      <c r="A8" s="230"/>
      <c r="B8" s="230"/>
      <c r="C8" s="233"/>
      <c r="D8" s="236"/>
      <c r="E8" s="236"/>
      <c r="F8" s="218"/>
      <c r="G8" s="218"/>
      <c r="H8" s="55" t="s">
        <v>17</v>
      </c>
      <c r="I8" s="56" t="s">
        <v>18</v>
      </c>
      <c r="J8" s="55" t="s">
        <v>17</v>
      </c>
      <c r="K8" s="56" t="s">
        <v>18</v>
      </c>
      <c r="L8" s="55" t="s">
        <v>17</v>
      </c>
      <c r="M8" s="56" t="s">
        <v>18</v>
      </c>
      <c r="N8" s="55" t="s">
        <v>17</v>
      </c>
      <c r="O8" s="56" t="s">
        <v>18</v>
      </c>
    </row>
    <row r="9" spans="1:20" ht="17.5" x14ac:dyDescent="0.35">
      <c r="A9" s="204" t="s">
        <v>83</v>
      </c>
      <c r="B9" s="205"/>
      <c r="C9" s="205"/>
      <c r="D9" s="205"/>
      <c r="E9" s="205"/>
      <c r="F9" s="205"/>
      <c r="G9" s="205"/>
      <c r="H9" s="205"/>
      <c r="I9" s="205"/>
      <c r="J9" s="205"/>
      <c r="K9" s="205"/>
      <c r="L9" s="205"/>
      <c r="M9" s="205"/>
      <c r="N9" s="205"/>
      <c r="O9" s="206"/>
    </row>
    <row r="10" spans="1:20" ht="20.25" customHeight="1" x14ac:dyDescent="0.3">
      <c r="A10" s="57" t="s">
        <v>84</v>
      </c>
      <c r="B10" s="58">
        <v>10000000</v>
      </c>
      <c r="C10" s="59">
        <f t="shared" ref="C10:G10" si="0">C11+C14+C15+C17+C18+C19+C20+C21+C22+C23+C24+C25+C27+C28+C31+C32+C33+C34+C43+C44</f>
        <v>8331926.1620000005</v>
      </c>
      <c r="D10" s="59">
        <f t="shared" si="0"/>
        <v>8554347.4652300011</v>
      </c>
      <c r="E10" s="59">
        <f t="shared" si="0"/>
        <v>4157371.1595600001</v>
      </c>
      <c r="F10" s="59">
        <f t="shared" si="0"/>
        <v>4378752.1502999999</v>
      </c>
      <c r="G10" s="60">
        <f t="shared" si="0"/>
        <v>3558198.2472300013</v>
      </c>
      <c r="H10" s="61">
        <f t="shared" ref="H10:H41" si="1">F10-C10</f>
        <v>-3953174.0117000006</v>
      </c>
      <c r="I10" s="61">
        <f t="shared" ref="I10:I41" si="2">IF(C10=0,0,F10/C10*100)</f>
        <v>52.55390008459846</v>
      </c>
      <c r="J10" s="61">
        <f t="shared" ref="J10:J41" si="3">F10-D10</f>
        <v>-4175595.3149300013</v>
      </c>
      <c r="K10" s="61">
        <f t="shared" ref="K10:K41" si="4">IF(D10=0,0,F10/D10*100)</f>
        <v>51.187447880716498</v>
      </c>
      <c r="L10" s="61">
        <f t="shared" ref="L10:L41" si="5">F10-E10</f>
        <v>221380.9907399998</v>
      </c>
      <c r="M10" s="61">
        <f t="shared" ref="M10:M41" si="6">IF(E10=0,0,F10/E10*100)</f>
        <v>105.32502348824275</v>
      </c>
      <c r="N10" s="61">
        <f t="shared" ref="N10:N41" si="7">F10-G10</f>
        <v>820553.9030699986</v>
      </c>
      <c r="O10" s="61">
        <f t="shared" ref="O10:O41" si="8">IF(G10=0,0,F10/G10*100)</f>
        <v>123.06093831924025</v>
      </c>
    </row>
    <row r="11" spans="1:20" ht="21.75" customHeight="1" x14ac:dyDescent="0.3">
      <c r="A11" s="62" t="s">
        <v>85</v>
      </c>
      <c r="B11" s="63">
        <v>11010000</v>
      </c>
      <c r="C11" s="64">
        <f>'[1]1101_1102_1300_1402_1403_1404'!B65</f>
        <v>5094834.6849999996</v>
      </c>
      <c r="D11" s="64">
        <f>'[1]1101_1102_1300_1402_1403_1404'!C65</f>
        <v>5215432.4841900002</v>
      </c>
      <c r="E11" s="64">
        <f>'[1]1101_1102_1300_1402_1403_1404'!D65</f>
        <v>2532500.6450900002</v>
      </c>
      <c r="F11" s="65">
        <f>'[1]1101_1102_1300_1402_1403_1404'!E65</f>
        <v>2672657.1783700003</v>
      </c>
      <c r="G11" s="66">
        <f>'[1]1101_1102_1300_1402_1403_1404'!G65</f>
        <v>2112874.4094200004</v>
      </c>
      <c r="H11" s="16">
        <f t="shared" si="1"/>
        <v>-2422177.5066299993</v>
      </c>
      <c r="I11" s="16">
        <f t="shared" si="2"/>
        <v>52.45817271046549</v>
      </c>
      <c r="J11" s="16">
        <f t="shared" si="3"/>
        <v>-2542775.3058199999</v>
      </c>
      <c r="K11" s="16">
        <f t="shared" si="4"/>
        <v>51.24516876542571</v>
      </c>
      <c r="L11" s="16">
        <f t="shared" si="5"/>
        <v>140156.53328000009</v>
      </c>
      <c r="M11" s="16">
        <f t="shared" si="6"/>
        <v>105.53431382344304</v>
      </c>
      <c r="N11" s="16">
        <f t="shared" si="7"/>
        <v>559782.76894999994</v>
      </c>
      <c r="O11" s="16">
        <f t="shared" si="8"/>
        <v>126.49389696113857</v>
      </c>
      <c r="P11" s="67"/>
      <c r="Q11" s="68"/>
      <c r="R11" s="68"/>
      <c r="S11" s="68"/>
      <c r="T11" s="69"/>
    </row>
    <row r="12" spans="1:20" ht="42" x14ac:dyDescent="0.3">
      <c r="A12" s="70" t="s">
        <v>86</v>
      </c>
      <c r="B12" s="71">
        <v>11011300</v>
      </c>
      <c r="C12" s="72">
        <f>'[1]в т.ч. 110113'!B65</f>
        <v>63400.225000000006</v>
      </c>
      <c r="D12" s="72">
        <f>'[1]в т.ч. 110113'!C65</f>
        <v>65752.899000000005</v>
      </c>
      <c r="E12" s="72">
        <f>'[1]в т.ч. 110113'!D65</f>
        <v>17450.503000000001</v>
      </c>
      <c r="F12" s="72">
        <f>'[1]в т.ч. 110113'!E65</f>
        <v>26725.493140000006</v>
      </c>
      <c r="G12" s="73">
        <f>'[1]в т.ч. 110113'!G65</f>
        <v>11207.676880000001</v>
      </c>
      <c r="H12" s="74">
        <f t="shared" si="1"/>
        <v>-36674.73186</v>
      </c>
      <c r="I12" s="74">
        <f t="shared" si="2"/>
        <v>42.153625069942578</v>
      </c>
      <c r="J12" s="74">
        <f t="shared" si="3"/>
        <v>-39027.405859999999</v>
      </c>
      <c r="K12" s="74">
        <f t="shared" si="4"/>
        <v>40.645345751219281</v>
      </c>
      <c r="L12" s="74">
        <f t="shared" si="5"/>
        <v>9274.9901400000053</v>
      </c>
      <c r="M12" s="74">
        <f t="shared" si="6"/>
        <v>153.1502738918185</v>
      </c>
      <c r="N12" s="74">
        <f t="shared" si="7"/>
        <v>15517.816260000005</v>
      </c>
      <c r="O12" s="74">
        <f t="shared" si="8"/>
        <v>238.45702750131395</v>
      </c>
      <c r="P12" s="67"/>
      <c r="Q12" s="68"/>
      <c r="R12" s="68"/>
      <c r="S12" s="68"/>
      <c r="T12" s="69"/>
    </row>
    <row r="13" spans="1:20" s="80" customFormat="1" ht="20.25" customHeight="1" x14ac:dyDescent="0.3">
      <c r="A13" s="75" t="s">
        <v>87</v>
      </c>
      <c r="B13" s="76">
        <v>11020000</v>
      </c>
      <c r="C13" s="77">
        <f t="shared" ref="C13:G13" si="9">C14+C15</f>
        <v>87735.16</v>
      </c>
      <c r="D13" s="77">
        <f t="shared" si="9"/>
        <v>98183.03899999999</v>
      </c>
      <c r="E13" s="77">
        <f t="shared" si="9"/>
        <v>54864.228000000003</v>
      </c>
      <c r="F13" s="77">
        <f t="shared" si="9"/>
        <v>59378.692249999993</v>
      </c>
      <c r="G13" s="78">
        <f t="shared" si="9"/>
        <v>49748.409930000002</v>
      </c>
      <c r="H13" s="79">
        <f t="shared" si="1"/>
        <v>-28356.467750000011</v>
      </c>
      <c r="I13" s="79">
        <f t="shared" si="2"/>
        <v>67.67947109231919</v>
      </c>
      <c r="J13" s="79">
        <f t="shared" si="3"/>
        <v>-38804.346749999997</v>
      </c>
      <c r="K13" s="79">
        <f t="shared" si="4"/>
        <v>60.477545668554832</v>
      </c>
      <c r="L13" s="79">
        <f t="shared" si="5"/>
        <v>4514.46424999999</v>
      </c>
      <c r="M13" s="79">
        <f t="shared" si="6"/>
        <v>108.22842936931509</v>
      </c>
      <c r="N13" s="79">
        <f t="shared" si="7"/>
        <v>9630.2823199999912</v>
      </c>
      <c r="O13" s="79">
        <f t="shared" si="8"/>
        <v>119.35797010105563</v>
      </c>
      <c r="P13" s="67"/>
      <c r="Q13" s="68"/>
      <c r="R13" s="68"/>
      <c r="S13" s="68"/>
      <c r="T13" s="69"/>
    </row>
    <row r="14" spans="1:20" ht="35.5" customHeight="1" x14ac:dyDescent="0.3">
      <c r="A14" s="62" t="s">
        <v>88</v>
      </c>
      <c r="B14" s="63">
        <v>11020000</v>
      </c>
      <c r="C14" s="64">
        <f>'[1]1101_1102_1300_1402_1403_1404'!B131</f>
        <v>74100</v>
      </c>
      <c r="D14" s="64">
        <f>'[1]1101_1102_1300_1402_1403_1404'!C131</f>
        <v>82495.899999999994</v>
      </c>
      <c r="E14" s="64">
        <f>'[1]1101_1102_1300_1402_1403_1404'!D131</f>
        <v>46847.9</v>
      </c>
      <c r="F14" s="65">
        <f>'[1]1101_1102_1300_1402_1403_1404'!E131</f>
        <v>50289.931929999992</v>
      </c>
      <c r="G14" s="66">
        <f>'[1]1101_1102_1300_1402_1403_1404'!G131</f>
        <v>44459.987420000005</v>
      </c>
      <c r="H14" s="16">
        <f t="shared" si="1"/>
        <v>-23810.068070000008</v>
      </c>
      <c r="I14" s="16">
        <f t="shared" si="2"/>
        <v>67.867654426450727</v>
      </c>
      <c r="J14" s="16">
        <f t="shared" si="3"/>
        <v>-32205.968070000003</v>
      </c>
      <c r="K14" s="16">
        <f t="shared" si="4"/>
        <v>60.960522801739238</v>
      </c>
      <c r="L14" s="16">
        <f t="shared" si="5"/>
        <v>3442.0319299999901</v>
      </c>
      <c r="M14" s="16">
        <f t="shared" si="6"/>
        <v>107.34724914030296</v>
      </c>
      <c r="N14" s="16">
        <f t="shared" si="7"/>
        <v>5829.9445099999866</v>
      </c>
      <c r="O14" s="16">
        <f t="shared" si="8"/>
        <v>113.11278938279104</v>
      </c>
      <c r="P14" s="67"/>
      <c r="Q14" s="68"/>
      <c r="R14" s="68"/>
      <c r="S14" s="68"/>
      <c r="T14" s="69"/>
    </row>
    <row r="15" spans="1:20" ht="33" customHeight="1" x14ac:dyDescent="0.3">
      <c r="A15" s="62" t="s">
        <v>89</v>
      </c>
      <c r="B15" s="63">
        <v>11020200</v>
      </c>
      <c r="C15" s="64">
        <f>'[1]1101_1102_1300_1402_1403_1404'!B197</f>
        <v>13635.16</v>
      </c>
      <c r="D15" s="64">
        <f>'[1]1101_1102_1300_1402_1403_1404'!C197</f>
        <v>15687.138999999999</v>
      </c>
      <c r="E15" s="64">
        <f>'[1]1101_1102_1300_1402_1403_1404'!D197</f>
        <v>8016.3279999999995</v>
      </c>
      <c r="F15" s="65">
        <f>'[1]1101_1102_1300_1402_1403_1404'!E197</f>
        <v>9088.7603200000012</v>
      </c>
      <c r="G15" s="66">
        <f>'[1]1101_1102_1300_1402_1403_1404'!G197</f>
        <v>5288.4225099999994</v>
      </c>
      <c r="H15" s="16">
        <f t="shared" si="1"/>
        <v>-4546.3996799999986</v>
      </c>
      <c r="I15" s="16">
        <f t="shared" si="2"/>
        <v>66.65679258622562</v>
      </c>
      <c r="J15" s="16">
        <f t="shared" si="3"/>
        <v>-6598.378679999998</v>
      </c>
      <c r="K15" s="16">
        <f t="shared" si="4"/>
        <v>57.937654023464717</v>
      </c>
      <c r="L15" s="16">
        <f t="shared" si="5"/>
        <v>1072.4323200000017</v>
      </c>
      <c r="M15" s="16">
        <f t="shared" si="6"/>
        <v>113.37809929933009</v>
      </c>
      <c r="N15" s="16">
        <f t="shared" si="7"/>
        <v>3800.3378100000018</v>
      </c>
      <c r="O15" s="16">
        <f t="shared" si="8"/>
        <v>171.86146346691959</v>
      </c>
      <c r="P15" s="67"/>
      <c r="Q15" s="68"/>
      <c r="R15" s="68"/>
      <c r="S15" s="68"/>
      <c r="T15" s="69"/>
    </row>
    <row r="16" spans="1:20" ht="33" customHeight="1" x14ac:dyDescent="0.3">
      <c r="A16" s="81" t="s">
        <v>90</v>
      </c>
      <c r="B16" s="76">
        <v>13000000</v>
      </c>
      <c r="C16" s="77">
        <f>SUM(C17:C25)</f>
        <v>38077.466000000008</v>
      </c>
      <c r="D16" s="77">
        <f t="shared" ref="D16:G16" si="10">SUM(D17:D25)</f>
        <v>39952.961479999998</v>
      </c>
      <c r="E16" s="77">
        <f t="shared" si="10"/>
        <v>17865.20148</v>
      </c>
      <c r="F16" s="77">
        <f t="shared" si="10"/>
        <v>20131.544470000001</v>
      </c>
      <c r="G16" s="78">
        <f t="shared" si="10"/>
        <v>17627.439620000001</v>
      </c>
      <c r="H16" s="79">
        <f t="shared" si="1"/>
        <v>-17945.921530000007</v>
      </c>
      <c r="I16" s="79">
        <f t="shared" si="2"/>
        <v>52.869968999512714</v>
      </c>
      <c r="J16" s="79">
        <f t="shared" si="3"/>
        <v>-19821.417009999997</v>
      </c>
      <c r="K16" s="79">
        <f t="shared" si="4"/>
        <v>50.388115734743778</v>
      </c>
      <c r="L16" s="79">
        <f t="shared" si="5"/>
        <v>2266.342990000001</v>
      </c>
      <c r="M16" s="79">
        <f t="shared" si="6"/>
        <v>112.68579586150852</v>
      </c>
      <c r="N16" s="79">
        <f t="shared" si="7"/>
        <v>2504.1048499999997</v>
      </c>
      <c r="O16" s="79">
        <f t="shared" si="8"/>
        <v>114.20572076252557</v>
      </c>
      <c r="P16" s="67"/>
      <c r="Q16" s="68"/>
      <c r="R16" s="68"/>
      <c r="S16" s="68"/>
      <c r="T16" s="82"/>
    </row>
    <row r="17" spans="1:21" ht="48" customHeight="1" x14ac:dyDescent="0.3">
      <c r="A17" s="62" t="s">
        <v>91</v>
      </c>
      <c r="B17" s="63">
        <v>13010100</v>
      </c>
      <c r="C17" s="64">
        <f>'[1]1101_1102_1300_1402_1403_1404'!B263</f>
        <v>17031.260000000002</v>
      </c>
      <c r="D17" s="64">
        <f>'[1]1101_1102_1300_1402_1403_1404'!C263</f>
        <v>17414.739999999998</v>
      </c>
      <c r="E17" s="64">
        <f>'[1]1101_1102_1300_1402_1403_1404'!D263</f>
        <v>7300.5489999999991</v>
      </c>
      <c r="F17" s="65">
        <f>'[1]1101_1102_1300_1402_1403_1404'!E263</f>
        <v>7670.0912799999978</v>
      </c>
      <c r="G17" s="66">
        <f>'[1]1101_1102_1300_1402_1403_1404'!G263</f>
        <v>6747.1685699999998</v>
      </c>
      <c r="H17" s="16">
        <f t="shared" si="1"/>
        <v>-9361.1687200000051</v>
      </c>
      <c r="I17" s="16">
        <f t="shared" si="2"/>
        <v>45.035371898497218</v>
      </c>
      <c r="J17" s="16">
        <f t="shared" si="3"/>
        <v>-9744.648720000001</v>
      </c>
      <c r="K17" s="16">
        <f t="shared" si="4"/>
        <v>44.043673807360882</v>
      </c>
      <c r="L17" s="16">
        <f t="shared" si="5"/>
        <v>369.54227999999875</v>
      </c>
      <c r="M17" s="16">
        <f t="shared" si="6"/>
        <v>105.06184233541886</v>
      </c>
      <c r="N17" s="16">
        <f t="shared" si="7"/>
        <v>922.92270999999801</v>
      </c>
      <c r="O17" s="16">
        <f t="shared" si="8"/>
        <v>113.67866684261601</v>
      </c>
      <c r="P17" s="67"/>
      <c r="Q17" s="68"/>
      <c r="R17" s="68"/>
      <c r="S17" s="68"/>
      <c r="T17" s="69"/>
    </row>
    <row r="18" spans="1:21" ht="64.5" customHeight="1" x14ac:dyDescent="0.3">
      <c r="A18" s="62" t="s">
        <v>92</v>
      </c>
      <c r="B18" s="83">
        <v>13010200</v>
      </c>
      <c r="C18" s="64">
        <f>'[1]1101_1102_1300_1402_1403_1404'!B329</f>
        <v>8422.5860000000011</v>
      </c>
      <c r="D18" s="64">
        <f>'[1]1101_1102_1300_1402_1403_1404'!C329</f>
        <v>8833.1014800000012</v>
      </c>
      <c r="E18" s="64">
        <f>'[1]1101_1102_1300_1402_1403_1404'!D329</f>
        <v>4216.9874799999998</v>
      </c>
      <c r="F18" s="65">
        <f>'[1]1101_1102_1300_1402_1403_1404'!E329</f>
        <v>4714.6239100000003</v>
      </c>
      <c r="G18" s="66">
        <f>'[1]1101_1102_1300_1402_1403_1404'!G329</f>
        <v>4173.1436200000007</v>
      </c>
      <c r="H18" s="16">
        <f t="shared" si="1"/>
        <v>-3707.9620900000009</v>
      </c>
      <c r="I18" s="16">
        <f t="shared" si="2"/>
        <v>55.975966407466771</v>
      </c>
      <c r="J18" s="16">
        <f t="shared" si="3"/>
        <v>-4118.4775700000009</v>
      </c>
      <c r="K18" s="16">
        <f t="shared" si="4"/>
        <v>53.374501817678642</v>
      </c>
      <c r="L18" s="16">
        <f t="shared" si="5"/>
        <v>497.63643000000047</v>
      </c>
      <c r="M18" s="16">
        <f t="shared" si="6"/>
        <v>111.80075663871784</v>
      </c>
      <c r="N18" s="16">
        <f t="shared" si="7"/>
        <v>541.48028999999951</v>
      </c>
      <c r="O18" s="16">
        <f t="shared" si="8"/>
        <v>112.9753571721071</v>
      </c>
      <c r="P18" s="67"/>
      <c r="Q18" s="68"/>
      <c r="R18" s="68"/>
      <c r="S18" s="68"/>
      <c r="T18" s="69"/>
    </row>
    <row r="19" spans="1:21" ht="21.25" customHeight="1" x14ac:dyDescent="0.3">
      <c r="A19" s="62" t="s">
        <v>93</v>
      </c>
      <c r="B19" s="63">
        <v>13020000</v>
      </c>
      <c r="C19" s="64">
        <f>'[1]1101_1102_1300_1402_1403_1404'!B395</f>
        <v>5000</v>
      </c>
      <c r="D19" s="64">
        <f>'[1]1101_1102_1300_1402_1403_1404'!C395</f>
        <v>5000</v>
      </c>
      <c r="E19" s="64">
        <f>'[1]1101_1102_1300_1402_1403_1404'!D395</f>
        <v>2418.5</v>
      </c>
      <c r="F19" s="65">
        <f>'[1]1101_1102_1300_1402_1403_1404'!E395</f>
        <v>2818.9116200000003</v>
      </c>
      <c r="G19" s="66">
        <f>'[1]1101_1102_1300_1402_1403_1404'!G395</f>
        <v>2798.6281400000003</v>
      </c>
      <c r="H19" s="16">
        <f t="shared" si="1"/>
        <v>-2181.0883799999997</v>
      </c>
      <c r="I19" s="16">
        <f t="shared" si="2"/>
        <v>56.378232400000009</v>
      </c>
      <c r="J19" s="16">
        <f t="shared" si="3"/>
        <v>-2181.0883799999997</v>
      </c>
      <c r="K19" s="16">
        <f t="shared" si="4"/>
        <v>56.378232400000009</v>
      </c>
      <c r="L19" s="16">
        <f t="shared" si="5"/>
        <v>400.41162000000031</v>
      </c>
      <c r="M19" s="16">
        <f t="shared" si="6"/>
        <v>116.55619681620841</v>
      </c>
      <c r="N19" s="16">
        <f t="shared" si="7"/>
        <v>20.283480000000054</v>
      </c>
      <c r="O19" s="16">
        <f t="shared" si="8"/>
        <v>100.72476509866009</v>
      </c>
      <c r="P19" s="67"/>
      <c r="Q19" s="68"/>
      <c r="R19" s="68"/>
      <c r="S19" s="68"/>
      <c r="T19" s="69"/>
    </row>
    <row r="20" spans="1:21" ht="67" customHeight="1" x14ac:dyDescent="0.3">
      <c r="A20" s="62" t="s">
        <v>94</v>
      </c>
      <c r="B20" s="63">
        <v>13030100</v>
      </c>
      <c r="C20" s="64">
        <f>'[1]1101_1102_1300_1402_1403_1404'!B461</f>
        <v>3014.8199999999997</v>
      </c>
      <c r="D20" s="64">
        <f>'[1]1101_1102_1300_1402_1403_1404'!C461</f>
        <v>3774.8199999999997</v>
      </c>
      <c r="E20" s="64">
        <f>'[1]1101_1102_1300_1402_1403_1404'!D461</f>
        <v>2044.8150000000001</v>
      </c>
      <c r="F20" s="65">
        <f>'[1]1101_1102_1300_1402_1403_1404'!E461</f>
        <v>2640.6936500000006</v>
      </c>
      <c r="G20" s="66">
        <f>'[1]1101_1102_1300_1402_1403_1404'!G461</f>
        <v>2009.56077</v>
      </c>
      <c r="H20" s="16">
        <f t="shared" si="1"/>
        <v>-374.12634999999909</v>
      </c>
      <c r="I20" s="16">
        <f t="shared" si="2"/>
        <v>87.59042496732809</v>
      </c>
      <c r="J20" s="16">
        <f t="shared" si="3"/>
        <v>-1134.1263499999991</v>
      </c>
      <c r="K20" s="16">
        <f t="shared" si="4"/>
        <v>69.955485294663077</v>
      </c>
      <c r="L20" s="16">
        <f t="shared" si="5"/>
        <v>595.87865000000056</v>
      </c>
      <c r="M20" s="16">
        <f t="shared" si="6"/>
        <v>129.14095651684875</v>
      </c>
      <c r="N20" s="16">
        <f t="shared" si="7"/>
        <v>631.13288000000057</v>
      </c>
      <c r="O20" s="16">
        <f t="shared" si="8"/>
        <v>131.40650879644713</v>
      </c>
      <c r="P20" s="67"/>
      <c r="Q20" s="68"/>
      <c r="R20" s="68"/>
      <c r="S20" s="68"/>
      <c r="T20" s="69"/>
    </row>
    <row r="21" spans="1:21" s="84" customFormat="1" ht="51.65" customHeight="1" x14ac:dyDescent="0.3">
      <c r="A21" s="62" t="s">
        <v>95</v>
      </c>
      <c r="B21" s="83">
        <v>13030700</v>
      </c>
      <c r="C21" s="64">
        <f>'[1]1101_1102_1300_1402_1403_1404'!B594</f>
        <v>117</v>
      </c>
      <c r="D21" s="64">
        <f>'[1]1101_1102_1300_1402_1403_1404'!C594</f>
        <v>117</v>
      </c>
      <c r="E21" s="64">
        <f>'[1]1101_1102_1300_1402_1403_1404'!D594</f>
        <v>71.400000000000006</v>
      </c>
      <c r="F21" s="65">
        <f>'[1]1101_1102_1300_1402_1403_1404'!E594</f>
        <v>76.466669999999993</v>
      </c>
      <c r="G21" s="66">
        <f>'[1]1101_1102_1300_1402_1403_1404'!G594</f>
        <v>100.85813</v>
      </c>
      <c r="H21" s="16">
        <f t="shared" si="1"/>
        <v>-40.533330000000007</v>
      </c>
      <c r="I21" s="16">
        <f t="shared" si="2"/>
        <v>65.356128205128201</v>
      </c>
      <c r="J21" s="16">
        <f t="shared" si="3"/>
        <v>-40.533330000000007</v>
      </c>
      <c r="K21" s="16">
        <f t="shared" si="4"/>
        <v>65.356128205128201</v>
      </c>
      <c r="L21" s="16">
        <f t="shared" si="5"/>
        <v>5.0666699999999878</v>
      </c>
      <c r="M21" s="16">
        <f t="shared" si="6"/>
        <v>107.09617647058822</v>
      </c>
      <c r="N21" s="16">
        <f t="shared" si="7"/>
        <v>-24.391460000000009</v>
      </c>
      <c r="O21" s="16">
        <f t="shared" si="8"/>
        <v>75.816069562265326</v>
      </c>
      <c r="P21" s="67"/>
      <c r="Q21" s="68"/>
      <c r="R21" s="68"/>
      <c r="S21" s="68"/>
      <c r="T21" s="69"/>
    </row>
    <row r="22" spans="1:21" s="84" customFormat="1" ht="47.5" customHeight="1" x14ac:dyDescent="0.3">
      <c r="A22" s="62" t="s">
        <v>96</v>
      </c>
      <c r="B22" s="83">
        <v>13030800</v>
      </c>
      <c r="C22" s="64">
        <f>'[1]1101_1102_1300_1402_1403_1404'!B660</f>
        <v>783.3</v>
      </c>
      <c r="D22" s="64">
        <f>'[1]1101_1102_1300_1402_1403_1404'!C660</f>
        <v>796.3</v>
      </c>
      <c r="E22" s="64">
        <f>'[1]1101_1102_1300_1402_1403_1404'!D660</f>
        <v>344</v>
      </c>
      <c r="F22" s="65">
        <f>'[1]1101_1102_1300_1402_1403_1404'!E660</f>
        <v>656.40463</v>
      </c>
      <c r="G22" s="66">
        <f>'[1]1101_1102_1300_1402_1403_1404'!G660</f>
        <v>355.12225999999998</v>
      </c>
      <c r="H22" s="16">
        <f t="shared" si="1"/>
        <v>-126.89536999999996</v>
      </c>
      <c r="I22" s="16">
        <f t="shared" si="2"/>
        <v>83.799901697944605</v>
      </c>
      <c r="J22" s="16">
        <f t="shared" si="3"/>
        <v>-139.89536999999996</v>
      </c>
      <c r="K22" s="16">
        <f t="shared" si="4"/>
        <v>82.431825944995609</v>
      </c>
      <c r="L22" s="16">
        <f t="shared" si="5"/>
        <v>312.40463</v>
      </c>
      <c r="M22" s="16">
        <f t="shared" si="6"/>
        <v>190.81529941860464</v>
      </c>
      <c r="N22" s="16">
        <f t="shared" si="7"/>
        <v>301.28237000000001</v>
      </c>
      <c r="O22" s="16">
        <f t="shared" si="8"/>
        <v>184.83905514681058</v>
      </c>
      <c r="P22" s="67"/>
      <c r="Q22" s="68"/>
      <c r="R22" s="68"/>
      <c r="S22" s="68"/>
      <c r="T22" s="69"/>
    </row>
    <row r="23" spans="1:21" s="84" customFormat="1" ht="35.5" hidden="1" customHeight="1" x14ac:dyDescent="0.3">
      <c r="A23" s="62" t="s">
        <v>97</v>
      </c>
      <c r="B23" s="83">
        <v>13030900</v>
      </c>
      <c r="C23" s="64">
        <f>'[1]1101_1102_1300_1402_1403_1404'!B726</f>
        <v>0</v>
      </c>
      <c r="D23" s="64">
        <f>'[1]1101_1102_1300_1402_1403_1404'!C726</f>
        <v>0</v>
      </c>
      <c r="E23" s="64">
        <f>'[1]1101_1102_1300_1402_1403_1404'!D726</f>
        <v>0</v>
      </c>
      <c r="F23" s="64">
        <f>'[1]1101_1102_1300_1402_1403_1404'!E726</f>
        <v>0</v>
      </c>
      <c r="G23" s="66">
        <f>'[1]1101_1102_1300_1402_1403_1404'!G726</f>
        <v>0</v>
      </c>
      <c r="H23" s="16">
        <f t="shared" si="1"/>
        <v>0</v>
      </c>
      <c r="I23" s="16">
        <f t="shared" si="2"/>
        <v>0</v>
      </c>
      <c r="J23" s="16">
        <f t="shared" si="3"/>
        <v>0</v>
      </c>
      <c r="K23" s="16">
        <f t="shared" si="4"/>
        <v>0</v>
      </c>
      <c r="L23" s="16">
        <f t="shared" si="5"/>
        <v>0</v>
      </c>
      <c r="M23" s="16">
        <f t="shared" si="6"/>
        <v>0</v>
      </c>
      <c r="N23" s="16">
        <f t="shared" si="7"/>
        <v>0</v>
      </c>
      <c r="O23" s="16">
        <f t="shared" si="8"/>
        <v>0</v>
      </c>
      <c r="P23" s="67"/>
      <c r="Q23" s="68"/>
      <c r="R23" s="68"/>
      <c r="S23" s="68"/>
      <c r="T23" s="69"/>
    </row>
    <row r="24" spans="1:21" ht="33.75" customHeight="1" x14ac:dyDescent="0.3">
      <c r="A24" s="62" t="s">
        <v>98</v>
      </c>
      <c r="B24" s="83">
        <v>13040100</v>
      </c>
      <c r="C24" s="64">
        <f>'[1]1101_1102_1300_1402_1403_1404'!B527</f>
        <v>3708.4</v>
      </c>
      <c r="D24" s="64">
        <f>'[1]1101_1102_1300_1402_1403_1404'!C527</f>
        <v>4007.4</v>
      </c>
      <c r="E24" s="64">
        <f>'[1]1101_1102_1300_1402_1403_1404'!D527</f>
        <v>1459.4</v>
      </c>
      <c r="F24" s="65">
        <f>'[1]1101_1102_1300_1402_1403_1404'!E527</f>
        <v>1543.3174600000002</v>
      </c>
      <c r="G24" s="66">
        <f>'[1]1101_1102_1300_1402_1403_1404'!G527</f>
        <v>1442.94946</v>
      </c>
      <c r="H24" s="16">
        <f t="shared" si="1"/>
        <v>-2165.0825399999999</v>
      </c>
      <c r="I24" s="16">
        <f t="shared" si="2"/>
        <v>41.616801315931404</v>
      </c>
      <c r="J24" s="16">
        <f t="shared" si="3"/>
        <v>-2464.0825399999999</v>
      </c>
      <c r="K24" s="16">
        <f t="shared" si="4"/>
        <v>38.511689873733594</v>
      </c>
      <c r="L24" s="16">
        <f t="shared" si="5"/>
        <v>83.917460000000119</v>
      </c>
      <c r="M24" s="16">
        <f t="shared" si="6"/>
        <v>105.75013430176784</v>
      </c>
      <c r="N24" s="16">
        <f t="shared" si="7"/>
        <v>100.36800000000017</v>
      </c>
      <c r="O24" s="16">
        <f t="shared" si="8"/>
        <v>106.95575297557546</v>
      </c>
      <c r="P24" s="67"/>
      <c r="Q24" s="68"/>
      <c r="R24" s="68"/>
      <c r="S24" s="68"/>
      <c r="T24" s="69"/>
    </row>
    <row r="25" spans="1:21" ht="30.25" customHeight="1" x14ac:dyDescent="0.3">
      <c r="A25" s="62" t="s">
        <v>99</v>
      </c>
      <c r="B25" s="83">
        <v>13040200</v>
      </c>
      <c r="C25" s="64">
        <f>'[1]1101_1102_1300_1402_1403_1404'!B1056</f>
        <v>0.1</v>
      </c>
      <c r="D25" s="64">
        <f>'[1]1101_1102_1300_1402_1403_1404'!C1056</f>
        <v>9.6</v>
      </c>
      <c r="E25" s="64">
        <f>'[1]1101_1102_1300_1402_1403_1404'!D1056</f>
        <v>9.5500000000000007</v>
      </c>
      <c r="F25" s="65">
        <f>'[1]1101_1102_1300_1402_1403_1404'!E1056</f>
        <v>11.03525</v>
      </c>
      <c r="G25" s="85">
        <f>'[1]1101_1102_1300_1402_1403_1404'!G1056</f>
        <v>8.6700000000000006E-3</v>
      </c>
      <c r="H25" s="16">
        <f t="shared" si="1"/>
        <v>10.93525</v>
      </c>
      <c r="I25" s="16">
        <f t="shared" si="2"/>
        <v>11035.25</v>
      </c>
      <c r="J25" s="16">
        <f t="shared" si="3"/>
        <v>1.4352499999999999</v>
      </c>
      <c r="K25" s="16">
        <f t="shared" si="4"/>
        <v>114.95052083333333</v>
      </c>
      <c r="L25" s="16">
        <f t="shared" si="5"/>
        <v>1.4852499999999988</v>
      </c>
      <c r="M25" s="16">
        <f t="shared" si="6"/>
        <v>115.5523560209424</v>
      </c>
      <c r="N25" s="16">
        <f t="shared" si="7"/>
        <v>11.026579999999999</v>
      </c>
      <c r="O25" s="16">
        <f t="shared" si="8"/>
        <v>127280.85351787772</v>
      </c>
      <c r="P25" s="67"/>
      <c r="Q25" s="68"/>
      <c r="R25" s="68"/>
      <c r="S25" s="68"/>
      <c r="T25" s="69"/>
    </row>
    <row r="26" spans="1:21" s="87" customFormat="1" ht="21.25" customHeight="1" x14ac:dyDescent="0.3">
      <c r="A26" s="81" t="s">
        <v>100</v>
      </c>
      <c r="B26" s="76">
        <v>14000000</v>
      </c>
      <c r="C26" s="77">
        <f>C27+C28+C31+C32</f>
        <v>820980.571</v>
      </c>
      <c r="D26" s="77">
        <f t="shared" ref="D26:G26" si="11">D27+D28+D31+D32</f>
        <v>850010.64600000007</v>
      </c>
      <c r="E26" s="77">
        <f t="shared" si="11"/>
        <v>404472.10200000001</v>
      </c>
      <c r="F26" s="77">
        <f>F27+F28+F31+F32</f>
        <v>425269.91020000004</v>
      </c>
      <c r="G26" s="78">
        <f t="shared" si="11"/>
        <v>335677.3317499999</v>
      </c>
      <c r="H26" s="79">
        <f t="shared" si="1"/>
        <v>-395710.66079999995</v>
      </c>
      <c r="I26" s="79">
        <f t="shared" si="2"/>
        <v>51.800240495581718</v>
      </c>
      <c r="J26" s="79">
        <f t="shared" si="3"/>
        <v>-424740.73580000002</v>
      </c>
      <c r="K26" s="79">
        <f t="shared" si="4"/>
        <v>50.031127516019367</v>
      </c>
      <c r="L26" s="79">
        <f t="shared" si="5"/>
        <v>20797.808200000029</v>
      </c>
      <c r="M26" s="79">
        <f t="shared" si="6"/>
        <v>105.14196358590884</v>
      </c>
      <c r="N26" s="79">
        <f t="shared" si="7"/>
        <v>89592.578450000146</v>
      </c>
      <c r="O26" s="79">
        <f t="shared" si="8"/>
        <v>126.6900889562377</v>
      </c>
      <c r="P26" s="67"/>
      <c r="Q26" s="68"/>
      <c r="R26" s="68"/>
      <c r="S26" s="68"/>
      <c r="T26" s="69"/>
      <c r="U26" s="86"/>
    </row>
    <row r="27" spans="1:21" s="84" customFormat="1" ht="32.25" customHeight="1" x14ac:dyDescent="0.3">
      <c r="A27" s="62" t="s">
        <v>101</v>
      </c>
      <c r="B27" s="83" t="s">
        <v>102</v>
      </c>
      <c r="C27" s="64">
        <f>'[1]1101_1102_1300_1402_1403_1404'!B858</f>
        <v>44994.11</v>
      </c>
      <c r="D27" s="64">
        <f>'[1]1101_1102_1300_1402_1403_1404'!C858</f>
        <v>44944.270000000004</v>
      </c>
      <c r="E27" s="64">
        <f>'[1]1101_1102_1300_1402_1403_1404'!D858</f>
        <v>24746.329999999998</v>
      </c>
      <c r="F27" s="65">
        <f>'[1]1101_1102_1300_1402_1403_1404'!E858</f>
        <v>22599.877229999998</v>
      </c>
      <c r="G27" s="66">
        <f>'[1]1101_1102_1300_1402_1403_1404'!G858</f>
        <v>28294.991509999993</v>
      </c>
      <c r="H27" s="16">
        <f t="shared" si="1"/>
        <v>-22394.232770000002</v>
      </c>
      <c r="I27" s="16">
        <f t="shared" si="2"/>
        <v>50.228523755664902</v>
      </c>
      <c r="J27" s="16">
        <f t="shared" si="3"/>
        <v>-22344.392770000006</v>
      </c>
      <c r="K27" s="16">
        <f t="shared" si="4"/>
        <v>50.284223617382139</v>
      </c>
      <c r="L27" s="16">
        <f t="shared" si="5"/>
        <v>-2146.4527699999999</v>
      </c>
      <c r="M27" s="16">
        <f t="shared" si="6"/>
        <v>91.326177376604932</v>
      </c>
      <c r="N27" s="16">
        <f t="shared" si="7"/>
        <v>-5695.1142799999943</v>
      </c>
      <c r="O27" s="16">
        <f t="shared" si="8"/>
        <v>79.872359113494582</v>
      </c>
      <c r="P27" s="67"/>
      <c r="Q27" s="68"/>
      <c r="R27" s="68"/>
      <c r="S27" s="68"/>
      <c r="T27" s="69"/>
    </row>
    <row r="28" spans="1:21" s="84" customFormat="1" ht="32.25" customHeight="1" x14ac:dyDescent="0.3">
      <c r="A28" s="62" t="s">
        <v>103</v>
      </c>
      <c r="B28" s="83" t="s">
        <v>104</v>
      </c>
      <c r="C28" s="64">
        <f>'[1]1101_1102_1300_1402_1403_1404'!B924</f>
        <v>365627.72600000002</v>
      </c>
      <c r="D28" s="64">
        <f>'[1]1101_1102_1300_1402_1403_1404'!C924</f>
        <v>385668.41600000003</v>
      </c>
      <c r="E28" s="64">
        <f>'[1]1101_1102_1300_1402_1403_1404'!D924</f>
        <v>181588.92</v>
      </c>
      <c r="F28" s="65">
        <f>'[1]1101_1102_1300_1402_1403_1404'!E924</f>
        <v>198038.11389000001</v>
      </c>
      <c r="G28" s="66">
        <f>'[1]1101_1102_1300_1402_1403_1404'!G924</f>
        <v>143661.37272999997</v>
      </c>
      <c r="H28" s="16">
        <f t="shared" si="1"/>
        <v>-167589.61211000002</v>
      </c>
      <c r="I28" s="16">
        <f t="shared" si="2"/>
        <v>54.163866634665446</v>
      </c>
      <c r="J28" s="16">
        <f t="shared" si="3"/>
        <v>-187630.30211000002</v>
      </c>
      <c r="K28" s="16">
        <f t="shared" si="4"/>
        <v>51.349321249578281</v>
      </c>
      <c r="L28" s="16">
        <f t="shared" si="5"/>
        <v>16449.193889999995</v>
      </c>
      <c r="M28" s="16">
        <f t="shared" si="6"/>
        <v>109.05847883780575</v>
      </c>
      <c r="N28" s="16">
        <f t="shared" si="7"/>
        <v>54376.741160000034</v>
      </c>
      <c r="O28" s="16">
        <f t="shared" si="8"/>
        <v>137.85063453500251</v>
      </c>
      <c r="P28" s="67"/>
      <c r="Q28" s="68"/>
      <c r="R28" s="68"/>
      <c r="S28" s="68"/>
      <c r="T28" s="69"/>
    </row>
    <row r="29" spans="1:21" s="84" customFormat="1" ht="46.5" customHeight="1" x14ac:dyDescent="0.3">
      <c r="A29" s="88" t="s">
        <v>105</v>
      </c>
      <c r="B29" s="89" t="s">
        <v>106</v>
      </c>
      <c r="C29" s="90">
        <f>C27+C28</f>
        <v>410621.83600000001</v>
      </c>
      <c r="D29" s="90">
        <f>D27+D28</f>
        <v>430612.68600000005</v>
      </c>
      <c r="E29" s="90">
        <f t="shared" ref="E29:G29" si="12">E27+E28</f>
        <v>206335.25</v>
      </c>
      <c r="F29" s="91">
        <f t="shared" si="12"/>
        <v>220637.99112000002</v>
      </c>
      <c r="G29" s="92">
        <f t="shared" si="12"/>
        <v>171956.36423999997</v>
      </c>
      <c r="H29" s="61">
        <f t="shared" si="1"/>
        <v>-189983.84487999999</v>
      </c>
      <c r="I29" s="61">
        <f t="shared" si="2"/>
        <v>53.732649308011958</v>
      </c>
      <c r="J29" s="61">
        <f t="shared" si="3"/>
        <v>-209974.69488000002</v>
      </c>
      <c r="K29" s="61">
        <f t="shared" si="4"/>
        <v>51.23815398230046</v>
      </c>
      <c r="L29" s="61">
        <f t="shared" si="5"/>
        <v>14302.741120000021</v>
      </c>
      <c r="M29" s="61">
        <f t="shared" si="6"/>
        <v>106.93179721836188</v>
      </c>
      <c r="N29" s="61">
        <f t="shared" si="7"/>
        <v>48681.626880000054</v>
      </c>
      <c r="O29" s="61">
        <f t="shared" si="8"/>
        <v>128.31045369862261</v>
      </c>
      <c r="P29" s="67"/>
      <c r="Q29" s="68"/>
      <c r="R29" s="68"/>
      <c r="S29" s="68"/>
      <c r="T29" s="69"/>
    </row>
    <row r="30" spans="1:21" s="84" customFormat="1" ht="35.5" customHeight="1" x14ac:dyDescent="0.3">
      <c r="A30" s="93" t="s">
        <v>107</v>
      </c>
      <c r="B30" s="94">
        <v>14040000</v>
      </c>
      <c r="C30" s="95">
        <f>SUM(C31:C32)</f>
        <v>410358.73499999999</v>
      </c>
      <c r="D30" s="95">
        <f>SUM(D31:D32)</f>
        <v>419397.96</v>
      </c>
      <c r="E30" s="95">
        <f t="shared" ref="E30:G30" si="13">SUM(E31:E32)</f>
        <v>198136.85200000001</v>
      </c>
      <c r="F30" s="95">
        <f t="shared" si="13"/>
        <v>204631.91907999999</v>
      </c>
      <c r="G30" s="96">
        <f t="shared" si="13"/>
        <v>163720.96750999999</v>
      </c>
      <c r="H30" s="97">
        <f t="shared" si="1"/>
        <v>-205726.81591999999</v>
      </c>
      <c r="I30" s="97">
        <f t="shared" si="2"/>
        <v>49.866592721609784</v>
      </c>
      <c r="J30" s="97">
        <f t="shared" si="3"/>
        <v>-214766.04092000003</v>
      </c>
      <c r="K30" s="97">
        <f t="shared" si="4"/>
        <v>48.791825091376218</v>
      </c>
      <c r="L30" s="97">
        <f t="shared" si="5"/>
        <v>6495.0670799999789</v>
      </c>
      <c r="M30" s="97">
        <f t="shared" si="6"/>
        <v>103.27807119899128</v>
      </c>
      <c r="N30" s="97">
        <f t="shared" si="7"/>
        <v>40910.951570000005</v>
      </c>
      <c r="O30" s="97">
        <f t="shared" si="8"/>
        <v>124.98821757054495</v>
      </c>
      <c r="P30" s="67"/>
      <c r="Q30" s="68"/>
      <c r="R30" s="68"/>
      <c r="S30" s="68"/>
      <c r="T30" s="69"/>
    </row>
    <row r="31" spans="1:21" s="84" customFormat="1" ht="68.5" customHeight="1" x14ac:dyDescent="0.3">
      <c r="A31" s="98" t="s">
        <v>108</v>
      </c>
      <c r="B31" s="63">
        <v>14040100</v>
      </c>
      <c r="C31" s="64">
        <f>'[1]1101_1102_1300_1402_1403_1404'!B792</f>
        <v>245038.28</v>
      </c>
      <c r="D31" s="64">
        <f>'[1]1101_1102_1300_1402_1403_1404'!C792</f>
        <v>253872.27600000001</v>
      </c>
      <c r="E31" s="64">
        <f>'[1]1101_1102_1300_1402_1403_1404'!D792</f>
        <v>121591.243</v>
      </c>
      <c r="F31" s="64">
        <f>'[1]1101_1102_1300_1402_1403_1404'!E792</f>
        <v>122024.73771999998</v>
      </c>
      <c r="G31" s="66">
        <f>'[1]1101_1102_1300_1402_1403_1404'!G792</f>
        <v>94704.929919999995</v>
      </c>
      <c r="H31" s="16">
        <f t="shared" si="1"/>
        <v>-123013.54228000002</v>
      </c>
      <c r="I31" s="16">
        <f t="shared" si="2"/>
        <v>49.79823467582289</v>
      </c>
      <c r="J31" s="16">
        <f t="shared" si="3"/>
        <v>-131847.53828000004</v>
      </c>
      <c r="K31" s="16">
        <f t="shared" si="4"/>
        <v>48.065405030677702</v>
      </c>
      <c r="L31" s="16">
        <f t="shared" si="5"/>
        <v>433.49471999997331</v>
      </c>
      <c r="M31" s="16">
        <f t="shared" si="6"/>
        <v>100.35651804299752</v>
      </c>
      <c r="N31" s="16">
        <f t="shared" si="7"/>
        <v>27319.80779999998</v>
      </c>
      <c r="O31" s="16">
        <f t="shared" si="8"/>
        <v>128.84729213471547</v>
      </c>
      <c r="P31" s="67"/>
      <c r="Q31" s="68"/>
      <c r="R31" s="68"/>
      <c r="S31" s="68"/>
      <c r="T31" s="99"/>
    </row>
    <row r="32" spans="1:21" s="84" customFormat="1" ht="58.75" customHeight="1" x14ac:dyDescent="0.3">
      <c r="A32" s="100" t="s">
        <v>109</v>
      </c>
      <c r="B32" s="63">
        <v>14040200</v>
      </c>
      <c r="C32" s="64">
        <f>'[1]1101_1102_1300_1402_1403_1404'!B990</f>
        <v>165320.45499999999</v>
      </c>
      <c r="D32" s="64">
        <f>'[1]1101_1102_1300_1402_1403_1404'!C990</f>
        <v>165525.68400000001</v>
      </c>
      <c r="E32" s="64">
        <f>'[1]1101_1102_1300_1402_1403_1404'!D990</f>
        <v>76545.608999999997</v>
      </c>
      <c r="F32" s="65">
        <f>'[1]1101_1102_1300_1402_1403_1404'!E990</f>
        <v>82607.181360000017</v>
      </c>
      <c r="G32" s="66">
        <f>'[1]1101_1102_1300_1402_1403_1404'!G990</f>
        <v>69016.037589999993</v>
      </c>
      <c r="H32" s="16">
        <f t="shared" si="1"/>
        <v>-82713.27363999997</v>
      </c>
      <c r="I32" s="16">
        <f t="shared" si="2"/>
        <v>49.967913141782745</v>
      </c>
      <c r="J32" s="16">
        <f t="shared" si="3"/>
        <v>-82918.502639999992</v>
      </c>
      <c r="K32" s="16">
        <f t="shared" si="4"/>
        <v>49.905959826754142</v>
      </c>
      <c r="L32" s="16">
        <f t="shared" si="5"/>
        <v>6061.5723600000201</v>
      </c>
      <c r="M32" s="16">
        <f t="shared" si="6"/>
        <v>107.91890278121639</v>
      </c>
      <c r="N32" s="16">
        <f t="shared" si="7"/>
        <v>13591.143770000024</v>
      </c>
      <c r="O32" s="16">
        <f t="shared" si="8"/>
        <v>119.69273265257596</v>
      </c>
      <c r="P32" s="67"/>
      <c r="Q32" s="68"/>
      <c r="R32" s="68"/>
      <c r="S32" s="68"/>
      <c r="T32" s="99"/>
    </row>
    <row r="33" spans="1:20" s="84" customFormat="1" ht="18" hidden="1" customHeight="1" x14ac:dyDescent="0.3">
      <c r="A33" s="62" t="s">
        <v>110</v>
      </c>
      <c r="B33" s="63">
        <v>16010000</v>
      </c>
      <c r="C33" s="64">
        <f>'[1]1601_1800'!B65</f>
        <v>0</v>
      </c>
      <c r="D33" s="64">
        <f>'[1]1601_1800'!C65</f>
        <v>0</v>
      </c>
      <c r="E33" s="64">
        <f>'[1]1601_1800'!D65</f>
        <v>0</v>
      </c>
      <c r="F33" s="65">
        <f>'[1]1601_1800'!E65</f>
        <v>0</v>
      </c>
      <c r="G33" s="85">
        <f>'[1]1601_1800'!G65</f>
        <v>0</v>
      </c>
      <c r="H33" s="16">
        <f t="shared" si="1"/>
        <v>0</v>
      </c>
      <c r="I33" s="16">
        <f t="shared" si="2"/>
        <v>0</v>
      </c>
      <c r="J33" s="16">
        <f t="shared" si="3"/>
        <v>0</v>
      </c>
      <c r="K33" s="16">
        <f t="shared" si="4"/>
        <v>0</v>
      </c>
      <c r="L33" s="16">
        <f t="shared" si="5"/>
        <v>0</v>
      </c>
      <c r="M33" s="16">
        <f t="shared" si="6"/>
        <v>0</v>
      </c>
      <c r="N33" s="16">
        <f t="shared" si="7"/>
        <v>0</v>
      </c>
      <c r="O33" s="16">
        <f t="shared" si="8"/>
        <v>0</v>
      </c>
      <c r="P33" s="67"/>
      <c r="Q33" s="68"/>
      <c r="R33" s="68"/>
      <c r="S33" s="68"/>
      <c r="T33" s="69"/>
    </row>
    <row r="34" spans="1:20" s="84" customFormat="1" ht="66.650000000000006" customHeight="1" x14ac:dyDescent="0.3">
      <c r="A34" s="81" t="s">
        <v>111</v>
      </c>
      <c r="B34" s="76">
        <v>18000000</v>
      </c>
      <c r="C34" s="77">
        <f t="shared" ref="C34:G34" si="14">C35+C39+C40+C41+C42</f>
        <v>2290298.2800000003</v>
      </c>
      <c r="D34" s="77">
        <f t="shared" si="14"/>
        <v>2350768.3345600003</v>
      </c>
      <c r="E34" s="77">
        <f>E35+E39+E40+E41+E42</f>
        <v>1147668.9829899999</v>
      </c>
      <c r="F34" s="101">
        <f t="shared" si="14"/>
        <v>1201312.7250100002</v>
      </c>
      <c r="G34" s="78">
        <f t="shared" si="14"/>
        <v>1042269.9765100002</v>
      </c>
      <c r="H34" s="79">
        <f t="shared" si="1"/>
        <v>-1088985.5549900001</v>
      </c>
      <c r="I34" s="79">
        <f t="shared" si="2"/>
        <v>52.452238885233761</v>
      </c>
      <c r="J34" s="79">
        <f t="shared" si="3"/>
        <v>-1149455.6095500002</v>
      </c>
      <c r="K34" s="79">
        <f t="shared" si="4"/>
        <v>51.102982261110519</v>
      </c>
      <c r="L34" s="79">
        <f t="shared" si="5"/>
        <v>53643.742020000238</v>
      </c>
      <c r="M34" s="79">
        <f t="shared" si="6"/>
        <v>104.67414758219249</v>
      </c>
      <c r="N34" s="79">
        <f t="shared" si="7"/>
        <v>159042.74849999999</v>
      </c>
      <c r="O34" s="79">
        <f t="shared" si="8"/>
        <v>115.25926603321611</v>
      </c>
      <c r="P34" s="67"/>
      <c r="Q34" s="68"/>
      <c r="R34" s="68"/>
      <c r="S34" s="68"/>
      <c r="T34" s="69"/>
    </row>
    <row r="35" spans="1:20" s="84" customFormat="1" ht="20.25" customHeight="1" x14ac:dyDescent="0.3">
      <c r="A35" s="62" t="s">
        <v>112</v>
      </c>
      <c r="B35" s="63">
        <v>18010000</v>
      </c>
      <c r="C35" s="64">
        <f t="shared" ref="C35:G35" si="15">SUM(C36:C38)</f>
        <v>1049650.8399999999</v>
      </c>
      <c r="D35" s="64">
        <f t="shared" si="15"/>
        <v>1092436.81856</v>
      </c>
      <c r="E35" s="64">
        <f t="shared" si="15"/>
        <v>516219.75156</v>
      </c>
      <c r="F35" s="65">
        <f t="shared" si="15"/>
        <v>551370.87372000003</v>
      </c>
      <c r="G35" s="66">
        <f t="shared" si="15"/>
        <v>461911.18521000014</v>
      </c>
      <c r="H35" s="16">
        <f t="shared" si="1"/>
        <v>-498279.96627999982</v>
      </c>
      <c r="I35" s="16">
        <f t="shared" si="2"/>
        <v>52.528979419480116</v>
      </c>
      <c r="J35" s="16">
        <f t="shared" si="3"/>
        <v>-541065.94484000001</v>
      </c>
      <c r="K35" s="16">
        <f t="shared" si="4"/>
        <v>50.47164873541994</v>
      </c>
      <c r="L35" s="16">
        <f t="shared" si="5"/>
        <v>35151.122160000028</v>
      </c>
      <c r="M35" s="16">
        <f t="shared" si="6"/>
        <v>106.80933305123921</v>
      </c>
      <c r="N35" s="16">
        <f t="shared" si="7"/>
        <v>89459.688509999891</v>
      </c>
      <c r="O35" s="16">
        <f t="shared" si="8"/>
        <v>119.36729210602002</v>
      </c>
      <c r="P35" s="67"/>
      <c r="Q35" s="68"/>
      <c r="R35" s="68"/>
      <c r="S35" s="68"/>
      <c r="T35" s="69"/>
    </row>
    <row r="36" spans="1:20" s="107" customFormat="1" ht="33" customHeight="1" x14ac:dyDescent="0.35">
      <c r="A36" s="102" t="s">
        <v>113</v>
      </c>
      <c r="B36" s="103" t="s">
        <v>114</v>
      </c>
      <c r="C36" s="104">
        <f>'[1]1601_1800'!B197</f>
        <v>309456.49199999997</v>
      </c>
      <c r="D36" s="104">
        <f>'[1]1601_1800'!C197</f>
        <v>322743.24456000002</v>
      </c>
      <c r="E36" s="104">
        <f>'[1]1601_1800'!D197</f>
        <v>148199.54556</v>
      </c>
      <c r="F36" s="105">
        <f>'[1]1601_1800'!E197</f>
        <v>149696.62153</v>
      </c>
      <c r="G36" s="106">
        <f>'[1]1601_1800'!G197</f>
        <v>130864.80214000001</v>
      </c>
      <c r="H36" s="29">
        <f t="shared" si="1"/>
        <v>-159759.87046999997</v>
      </c>
      <c r="I36" s="29">
        <f t="shared" si="2"/>
        <v>48.374044623371489</v>
      </c>
      <c r="J36" s="29">
        <f t="shared" si="3"/>
        <v>-173046.62303000002</v>
      </c>
      <c r="K36" s="29">
        <f t="shared" si="4"/>
        <v>46.382573160929617</v>
      </c>
      <c r="L36" s="29">
        <f t="shared" si="5"/>
        <v>1497.0759700000053</v>
      </c>
      <c r="M36" s="29">
        <f t="shared" si="6"/>
        <v>101.01017581689811</v>
      </c>
      <c r="N36" s="29">
        <f t="shared" si="7"/>
        <v>18831.81938999999</v>
      </c>
      <c r="O36" s="29">
        <f t="shared" si="8"/>
        <v>114.39028606779506</v>
      </c>
      <c r="P36" s="67"/>
      <c r="Q36" s="68"/>
      <c r="R36" s="68"/>
      <c r="S36" s="68"/>
      <c r="T36" s="69"/>
    </row>
    <row r="37" spans="1:20" s="107" customFormat="1" ht="35.5" customHeight="1" x14ac:dyDescent="0.35">
      <c r="A37" s="102" t="s">
        <v>115</v>
      </c>
      <c r="B37" s="103" t="s">
        <v>116</v>
      </c>
      <c r="C37" s="104">
        <f>'[1]1601_1800'!B263</f>
        <v>737529.44799999997</v>
      </c>
      <c r="D37" s="104">
        <f>'[1]1601_1800'!C263</f>
        <v>766748.99399999995</v>
      </c>
      <c r="E37" s="104">
        <f>'[1]1601_1800'!D263</f>
        <v>366713.67599999998</v>
      </c>
      <c r="F37" s="105">
        <f>'[1]1601_1800'!E263</f>
        <v>399180.06344</v>
      </c>
      <c r="G37" s="106">
        <f>'[1]1601_1800'!G263</f>
        <v>329385.91684000008</v>
      </c>
      <c r="H37" s="29">
        <f t="shared" si="1"/>
        <v>-338349.38455999998</v>
      </c>
      <c r="I37" s="29">
        <f t="shared" si="2"/>
        <v>54.123949155180043</v>
      </c>
      <c r="J37" s="29">
        <f t="shared" si="3"/>
        <v>-367568.93055999995</v>
      </c>
      <c r="K37" s="29">
        <f t="shared" si="4"/>
        <v>52.061374265070114</v>
      </c>
      <c r="L37" s="29">
        <f t="shared" si="5"/>
        <v>32466.38744000002</v>
      </c>
      <c r="M37" s="29">
        <f t="shared" si="6"/>
        <v>108.85333423998074</v>
      </c>
      <c r="N37" s="29">
        <f t="shared" si="7"/>
        <v>69794.14659999992</v>
      </c>
      <c r="O37" s="29">
        <f t="shared" si="8"/>
        <v>121.18917143440062</v>
      </c>
      <c r="P37" s="67"/>
      <c r="Q37" s="68"/>
      <c r="R37" s="68"/>
      <c r="S37" s="68"/>
      <c r="T37" s="69"/>
    </row>
    <row r="38" spans="1:20" s="107" customFormat="1" ht="38.9" customHeight="1" x14ac:dyDescent="0.35">
      <c r="A38" s="102" t="s">
        <v>117</v>
      </c>
      <c r="B38" s="103" t="s">
        <v>118</v>
      </c>
      <c r="C38" s="104">
        <f>'[1]1601_1800'!B329</f>
        <v>2664.9</v>
      </c>
      <c r="D38" s="104">
        <f>'[1]1601_1800'!C329</f>
        <v>2944.58</v>
      </c>
      <c r="E38" s="104">
        <f>'[1]1601_1800'!D329</f>
        <v>1306.53</v>
      </c>
      <c r="F38" s="105">
        <f>'[1]1601_1800'!E329</f>
        <v>2494.1887499999998</v>
      </c>
      <c r="G38" s="106">
        <f>'[1]1601_1800'!G329</f>
        <v>1660.46623</v>
      </c>
      <c r="H38" s="29">
        <f t="shared" si="1"/>
        <v>-170.71125000000029</v>
      </c>
      <c r="I38" s="29">
        <f t="shared" si="2"/>
        <v>93.594084205786316</v>
      </c>
      <c r="J38" s="29">
        <f t="shared" si="3"/>
        <v>-450.39125000000013</v>
      </c>
      <c r="K38" s="29">
        <f t="shared" si="4"/>
        <v>84.704397571130684</v>
      </c>
      <c r="L38" s="29">
        <f t="shared" si="5"/>
        <v>1187.6587499999998</v>
      </c>
      <c r="M38" s="29">
        <f t="shared" si="6"/>
        <v>190.9017588574315</v>
      </c>
      <c r="N38" s="29">
        <f t="shared" si="7"/>
        <v>833.7225199999998</v>
      </c>
      <c r="O38" s="29">
        <f t="shared" si="8"/>
        <v>150.21014609854487</v>
      </c>
      <c r="P38" s="67"/>
      <c r="Q38" s="68"/>
      <c r="R38" s="68"/>
      <c r="S38" s="68"/>
      <c r="T38" s="69"/>
    </row>
    <row r="39" spans="1:20" s="84" customFormat="1" ht="20.25" customHeight="1" x14ac:dyDescent="0.3">
      <c r="A39" s="62" t="s">
        <v>119</v>
      </c>
      <c r="B39" s="63">
        <v>18020000</v>
      </c>
      <c r="C39" s="64">
        <f>'[1]1601_1800'!B395</f>
        <v>4749.3</v>
      </c>
      <c r="D39" s="64">
        <f>'[1]1601_1800'!C395</f>
        <v>4749.3</v>
      </c>
      <c r="E39" s="64">
        <f>'[1]1601_1800'!D395</f>
        <v>2299</v>
      </c>
      <c r="F39" s="65">
        <f>'[1]1601_1800'!E395</f>
        <v>2218.7572200000004</v>
      </c>
      <c r="G39" s="66">
        <f>'[1]1601_1800'!G395</f>
        <v>2126.0095200000001</v>
      </c>
      <c r="H39" s="16">
        <f t="shared" si="1"/>
        <v>-2530.5427799999998</v>
      </c>
      <c r="I39" s="16">
        <f t="shared" si="2"/>
        <v>46.717563009285584</v>
      </c>
      <c r="J39" s="16">
        <f t="shared" si="3"/>
        <v>-2530.5427799999998</v>
      </c>
      <c r="K39" s="16">
        <f t="shared" si="4"/>
        <v>46.717563009285584</v>
      </c>
      <c r="L39" s="16">
        <f t="shared" si="5"/>
        <v>-80.242779999999584</v>
      </c>
      <c r="M39" s="16">
        <f t="shared" si="6"/>
        <v>96.509665941713806</v>
      </c>
      <c r="N39" s="16">
        <f t="shared" si="7"/>
        <v>92.74770000000035</v>
      </c>
      <c r="O39" s="16">
        <f t="shared" si="8"/>
        <v>104.36252514993443</v>
      </c>
      <c r="P39" s="67"/>
      <c r="Q39" s="68"/>
      <c r="R39" s="68"/>
      <c r="S39" s="68"/>
      <c r="T39" s="69"/>
    </row>
    <row r="40" spans="1:20" s="84" customFormat="1" ht="17.5" customHeight="1" x14ac:dyDescent="0.3">
      <c r="A40" s="62" t="s">
        <v>120</v>
      </c>
      <c r="B40" s="63">
        <v>18030000</v>
      </c>
      <c r="C40" s="64">
        <f>'[1]1601_1800'!B461</f>
        <v>4668.4799999999996</v>
      </c>
      <c r="D40" s="64">
        <f>'[1]1601_1800'!C461</f>
        <v>4759.76</v>
      </c>
      <c r="E40" s="64">
        <f>'[1]1601_1800'!D461</f>
        <v>2093.6099999999997</v>
      </c>
      <c r="F40" s="65">
        <f>'[1]1601_1800'!E461</f>
        <v>2401.4639200000001</v>
      </c>
      <c r="G40" s="66">
        <f>'[1]1601_1800'!G461</f>
        <v>2099.5399699999998</v>
      </c>
      <c r="H40" s="16">
        <f t="shared" si="1"/>
        <v>-2267.0160799999994</v>
      </c>
      <c r="I40" s="16">
        <f t="shared" si="2"/>
        <v>51.4399530468161</v>
      </c>
      <c r="J40" s="16">
        <f t="shared" si="3"/>
        <v>-2358.2960800000001</v>
      </c>
      <c r="K40" s="16">
        <f t="shared" si="4"/>
        <v>50.453466561339233</v>
      </c>
      <c r="L40" s="16">
        <f t="shared" si="5"/>
        <v>307.85392000000047</v>
      </c>
      <c r="M40" s="16">
        <f t="shared" si="6"/>
        <v>114.70445402916496</v>
      </c>
      <c r="N40" s="16">
        <f t="shared" si="7"/>
        <v>301.92395000000033</v>
      </c>
      <c r="O40" s="16">
        <f t="shared" si="8"/>
        <v>114.38048116797701</v>
      </c>
      <c r="P40" s="67"/>
      <c r="Q40" s="68"/>
      <c r="R40" s="68"/>
      <c r="S40" s="68"/>
      <c r="T40" s="69"/>
    </row>
    <row r="41" spans="1:20" s="84" customFormat="1" ht="35.5" hidden="1" customHeight="1" x14ac:dyDescent="0.3">
      <c r="A41" s="62" t="s">
        <v>121</v>
      </c>
      <c r="B41" s="63">
        <v>18040000</v>
      </c>
      <c r="C41" s="64">
        <f>'[1]1601_1800'!B527</f>
        <v>0</v>
      </c>
      <c r="D41" s="64">
        <f>'[1]1601_1800'!C527</f>
        <v>0</v>
      </c>
      <c r="E41" s="64">
        <f>'[1]1601_1800'!D527</f>
        <v>0</v>
      </c>
      <c r="F41" s="65">
        <f>'[1]1601_1800'!E527</f>
        <v>0</v>
      </c>
      <c r="G41" s="66">
        <f>'[1]1601_1800'!G527</f>
        <v>0</v>
      </c>
      <c r="H41" s="16">
        <f t="shared" si="1"/>
        <v>0</v>
      </c>
      <c r="I41" s="16">
        <f t="shared" si="2"/>
        <v>0</v>
      </c>
      <c r="J41" s="16">
        <f t="shared" si="3"/>
        <v>0</v>
      </c>
      <c r="K41" s="16">
        <f t="shared" si="4"/>
        <v>0</v>
      </c>
      <c r="L41" s="16">
        <f t="shared" si="5"/>
        <v>0</v>
      </c>
      <c r="M41" s="16">
        <f t="shared" si="6"/>
        <v>0</v>
      </c>
      <c r="N41" s="16">
        <f t="shared" si="7"/>
        <v>0</v>
      </c>
      <c r="O41" s="16">
        <f t="shared" si="8"/>
        <v>0</v>
      </c>
      <c r="P41" s="67"/>
      <c r="Q41" s="68"/>
      <c r="R41" s="68"/>
      <c r="S41" s="68"/>
      <c r="T41" s="69"/>
    </row>
    <row r="42" spans="1:20" s="84" customFormat="1" ht="21.25" customHeight="1" x14ac:dyDescent="0.3">
      <c r="A42" s="62" t="s">
        <v>122</v>
      </c>
      <c r="B42" s="63">
        <v>18050000</v>
      </c>
      <c r="C42" s="64">
        <f>'[1]1601_1800'!B593</f>
        <v>1231229.6600000001</v>
      </c>
      <c r="D42" s="64">
        <f>'[1]1601_1800'!C593</f>
        <v>1248822.456</v>
      </c>
      <c r="E42" s="64">
        <f>'[1]1601_1800'!D593</f>
        <v>627056.62143000006</v>
      </c>
      <c r="F42" s="65">
        <f>'[1]1601_1800'!E593</f>
        <v>645321.6301500001</v>
      </c>
      <c r="G42" s="66">
        <f>'[1]1601_1800'!G593</f>
        <v>576133.24181000004</v>
      </c>
      <c r="H42" s="16">
        <f t="shared" ref="H42:H73" si="16">F42-C42</f>
        <v>-585908.02985000005</v>
      </c>
      <c r="I42" s="16">
        <f t="shared" ref="I42:I73" si="17">IF(C42=0,0,F42/C42*100)</f>
        <v>52.412774896114833</v>
      </c>
      <c r="J42" s="16">
        <f t="shared" ref="J42:J73" si="18">F42-D42</f>
        <v>-603500.82584999991</v>
      </c>
      <c r="K42" s="16">
        <f t="shared" ref="K42:K73" si="19">IF(D42=0,0,F42/D42*100)</f>
        <v>51.674409524711507</v>
      </c>
      <c r="L42" s="16">
        <f t="shared" ref="L42:L73" si="20">F42-E42</f>
        <v>18265.008720000042</v>
      </c>
      <c r="M42" s="16">
        <f t="shared" ref="M42:M73" si="21">IF(E42=0,0,F42/E42*100)</f>
        <v>102.91281649787012</v>
      </c>
      <c r="N42" s="16">
        <f t="shared" ref="N42:N73" si="22">F42-G42</f>
        <v>69188.388340000063</v>
      </c>
      <c r="O42" s="16">
        <f t="shared" ref="O42:O73" si="23">IF(G42=0,0,F42/G42*100)</f>
        <v>112.00909500077367</v>
      </c>
      <c r="P42" s="67"/>
      <c r="Q42" s="68"/>
      <c r="R42" s="68"/>
      <c r="S42" s="68"/>
      <c r="T42" s="69"/>
    </row>
    <row r="43" spans="1:20" s="84" customFormat="1" ht="11.15" hidden="1" customHeight="1" x14ac:dyDescent="0.3">
      <c r="A43" s="108" t="s">
        <v>123</v>
      </c>
      <c r="B43" s="109">
        <v>19090100</v>
      </c>
      <c r="C43" s="66">
        <f>'[1]190901_905'!B65</f>
        <v>0</v>
      </c>
      <c r="D43" s="66">
        <f>'[1]190901_905'!C65</f>
        <v>0</v>
      </c>
      <c r="E43" s="66">
        <f>'[1]190901_905'!D65</f>
        <v>0</v>
      </c>
      <c r="F43" s="110">
        <f>'[1]190901_905'!E65</f>
        <v>0</v>
      </c>
      <c r="G43" s="66">
        <f>'[1]190901_905'!G65</f>
        <v>0</v>
      </c>
      <c r="H43" s="16">
        <f t="shared" si="16"/>
        <v>0</v>
      </c>
      <c r="I43" s="16">
        <f t="shared" si="17"/>
        <v>0</v>
      </c>
      <c r="J43" s="16">
        <f t="shared" si="18"/>
        <v>0</v>
      </c>
      <c r="K43" s="16">
        <f t="shared" si="19"/>
        <v>0</v>
      </c>
      <c r="L43" s="16">
        <f t="shared" si="20"/>
        <v>0</v>
      </c>
      <c r="M43" s="16">
        <f t="shared" si="21"/>
        <v>0</v>
      </c>
      <c r="N43" s="16">
        <f t="shared" si="22"/>
        <v>0</v>
      </c>
      <c r="O43" s="16">
        <f t="shared" si="23"/>
        <v>0</v>
      </c>
      <c r="P43" s="67"/>
      <c r="Q43" s="68"/>
      <c r="R43" s="68"/>
      <c r="S43" s="68"/>
      <c r="T43" s="69"/>
    </row>
    <row r="44" spans="1:20" s="84" customFormat="1" ht="20.25" customHeight="1" x14ac:dyDescent="0.3">
      <c r="A44" s="111" t="s">
        <v>124</v>
      </c>
      <c r="B44" s="109">
        <v>19090500</v>
      </c>
      <c r="C44" s="66">
        <f>'[1]190901_905'!B131</f>
        <v>0</v>
      </c>
      <c r="D44" s="66">
        <f>'[1]190901_905'!C131</f>
        <v>0</v>
      </c>
      <c r="E44" s="66">
        <f>'[1]190901_905'!D131</f>
        <v>0</v>
      </c>
      <c r="F44" s="110">
        <f>'[1]190901_905'!E131</f>
        <v>2.1</v>
      </c>
      <c r="G44" s="66">
        <f>'[1]190901_905'!G131</f>
        <v>0.68000000000000016</v>
      </c>
      <c r="H44" s="16">
        <f t="shared" si="16"/>
        <v>2.1</v>
      </c>
      <c r="I44" s="16">
        <f t="shared" si="17"/>
        <v>0</v>
      </c>
      <c r="J44" s="16">
        <f t="shared" si="18"/>
        <v>2.1</v>
      </c>
      <c r="K44" s="16">
        <f t="shared" si="19"/>
        <v>0</v>
      </c>
      <c r="L44" s="16">
        <f t="shared" si="20"/>
        <v>2.1</v>
      </c>
      <c r="M44" s="16">
        <f t="shared" si="21"/>
        <v>0</v>
      </c>
      <c r="N44" s="16">
        <f t="shared" si="22"/>
        <v>1.42</v>
      </c>
      <c r="O44" s="16">
        <f t="shared" si="23"/>
        <v>308.82352941176464</v>
      </c>
      <c r="P44" s="67"/>
      <c r="Q44" s="68"/>
      <c r="R44" s="68"/>
      <c r="S44" s="68"/>
      <c r="T44" s="69"/>
    </row>
    <row r="45" spans="1:20" s="87" customFormat="1" ht="20.25" customHeight="1" x14ac:dyDescent="0.3">
      <c r="A45" s="112" t="s">
        <v>125</v>
      </c>
      <c r="B45" s="113">
        <v>20000000</v>
      </c>
      <c r="C45" s="60">
        <f>C46+C47+C48+C49+C50+C51+C52+C53+C54+C55+C56+C72+C73+C74+C75+C76+C77+C78+C79+C80</f>
        <v>238536.68800000002</v>
      </c>
      <c r="D45" s="60">
        <f t="shared" ref="D45:G45" si="24">D46+D47+D48+D49+D50+D51+D52+D53+D54+D55+D56+D72+D73+D74+D75+D76+D77+D78+D79+D80</f>
        <v>266166.96100000001</v>
      </c>
      <c r="E45" s="114">
        <f t="shared" si="24"/>
        <v>140283.33100000001</v>
      </c>
      <c r="F45" s="60">
        <f t="shared" si="24"/>
        <v>180653.94068999996</v>
      </c>
      <c r="G45" s="60">
        <f t="shared" si="24"/>
        <v>167402.03168000001</v>
      </c>
      <c r="H45" s="41">
        <f t="shared" si="16"/>
        <v>-57882.747310000064</v>
      </c>
      <c r="I45" s="41">
        <f t="shared" si="17"/>
        <v>75.734237028561381</v>
      </c>
      <c r="J45" s="41">
        <f t="shared" si="18"/>
        <v>-85513.020310000051</v>
      </c>
      <c r="K45" s="41">
        <f t="shared" si="19"/>
        <v>67.872413620111161</v>
      </c>
      <c r="L45" s="41">
        <f t="shared" si="20"/>
        <v>40370.609689999954</v>
      </c>
      <c r="M45" s="41">
        <f t="shared" si="21"/>
        <v>128.77790925138493</v>
      </c>
      <c r="N45" s="41">
        <f t="shared" si="22"/>
        <v>13251.909009999945</v>
      </c>
      <c r="O45" s="41">
        <f t="shared" si="23"/>
        <v>107.91621754945713</v>
      </c>
      <c r="P45" s="67"/>
      <c r="Q45" s="68"/>
      <c r="R45" s="68"/>
      <c r="S45" s="68"/>
      <c r="T45" s="69"/>
    </row>
    <row r="46" spans="1:20" ht="53.5" customHeight="1" x14ac:dyDescent="0.3">
      <c r="A46" s="115" t="s">
        <v>126</v>
      </c>
      <c r="B46" s="109">
        <v>21010300</v>
      </c>
      <c r="C46" s="66">
        <f>'[1]210103_2105_2108'!B65</f>
        <v>9286.2000000000007</v>
      </c>
      <c r="D46" s="66">
        <f>'[1]210103_2105_2108'!C65</f>
        <v>10351.120000000001</v>
      </c>
      <c r="E46" s="66">
        <f>'[1]210103_2105_2108'!D65</f>
        <v>4858.5370000000003</v>
      </c>
      <c r="F46" s="110">
        <f>'[1]210103_2105_2108'!E65</f>
        <v>4483.6296199999997</v>
      </c>
      <c r="G46" s="66">
        <f>'[1]210103_2105_2108'!G65</f>
        <v>3255.1822100000004</v>
      </c>
      <c r="H46" s="16">
        <f t="shared" si="16"/>
        <v>-4802.570380000001</v>
      </c>
      <c r="I46" s="16">
        <f t="shared" si="17"/>
        <v>48.282716504059778</v>
      </c>
      <c r="J46" s="16">
        <f t="shared" si="18"/>
        <v>-5867.4903800000011</v>
      </c>
      <c r="K46" s="16">
        <f t="shared" si="19"/>
        <v>43.315405675907535</v>
      </c>
      <c r="L46" s="16">
        <f t="shared" si="20"/>
        <v>-374.90738000000056</v>
      </c>
      <c r="M46" s="16">
        <f t="shared" si="21"/>
        <v>92.283533499899235</v>
      </c>
      <c r="N46" s="16">
        <f t="shared" si="22"/>
        <v>1228.4474099999993</v>
      </c>
      <c r="O46" s="16">
        <f t="shared" si="23"/>
        <v>137.73820728763442</v>
      </c>
      <c r="P46" s="67"/>
      <c r="Q46" s="68"/>
      <c r="R46" s="68"/>
      <c r="S46" s="68"/>
      <c r="T46" s="69"/>
    </row>
    <row r="47" spans="1:20" ht="33" customHeight="1" x14ac:dyDescent="0.3">
      <c r="A47" s="115" t="s">
        <v>127</v>
      </c>
      <c r="B47" s="109">
        <v>21050000</v>
      </c>
      <c r="C47" s="66">
        <f>'[1]210103_2105_2108'!B131</f>
        <v>0</v>
      </c>
      <c r="D47" s="66">
        <f>'[1]210103_2105_2108'!C131</f>
        <v>0</v>
      </c>
      <c r="E47" s="66">
        <f>'[1]210103_2105_2108'!D131</f>
        <v>0</v>
      </c>
      <c r="F47" s="110">
        <f>'[1]210103_2105_2108'!E131</f>
        <v>9176.5232300000007</v>
      </c>
      <c r="G47" s="66">
        <f>'[1]210103_2105_2108'!G131</f>
        <v>2854.4259700000002</v>
      </c>
      <c r="H47" s="16">
        <f t="shared" si="16"/>
        <v>9176.5232300000007</v>
      </c>
      <c r="I47" s="16">
        <f t="shared" si="17"/>
        <v>0</v>
      </c>
      <c r="J47" s="16">
        <f t="shared" si="18"/>
        <v>9176.5232300000007</v>
      </c>
      <c r="K47" s="16">
        <f t="shared" si="19"/>
        <v>0</v>
      </c>
      <c r="L47" s="16">
        <f t="shared" si="20"/>
        <v>9176.5232300000007</v>
      </c>
      <c r="M47" s="16">
        <f t="shared" si="21"/>
        <v>0</v>
      </c>
      <c r="N47" s="16">
        <f t="shared" si="22"/>
        <v>6322.0972600000005</v>
      </c>
      <c r="O47" s="16">
        <f t="shared" si="23"/>
        <v>321.48401557599334</v>
      </c>
      <c r="P47" s="67"/>
      <c r="Q47" s="68"/>
      <c r="R47" s="68"/>
      <c r="S47" s="68"/>
      <c r="T47" s="69"/>
    </row>
    <row r="48" spans="1:20" ht="18" customHeight="1" x14ac:dyDescent="0.3">
      <c r="A48" s="111" t="s">
        <v>128</v>
      </c>
      <c r="B48" s="109">
        <v>21080500</v>
      </c>
      <c r="C48" s="66">
        <f>'[1]210103_2105_2108'!B197</f>
        <v>0</v>
      </c>
      <c r="D48" s="66">
        <f>'[1]210103_2105_2108'!C197</f>
        <v>0</v>
      </c>
      <c r="E48" s="66">
        <f>'[1]210103_2105_2108'!D197</f>
        <v>0</v>
      </c>
      <c r="F48" s="110">
        <f>'[1]210103_2105_2108'!E197</f>
        <v>99.558619999999991</v>
      </c>
      <c r="G48" s="66">
        <f>'[1]210103_2105_2108'!G197</f>
        <v>51.970399999999998</v>
      </c>
      <c r="H48" s="16">
        <f t="shared" si="16"/>
        <v>99.558619999999991</v>
      </c>
      <c r="I48" s="16">
        <f t="shared" si="17"/>
        <v>0</v>
      </c>
      <c r="J48" s="16">
        <f t="shared" si="18"/>
        <v>99.558619999999991</v>
      </c>
      <c r="K48" s="16">
        <f t="shared" si="19"/>
        <v>0</v>
      </c>
      <c r="L48" s="16">
        <f t="shared" si="20"/>
        <v>99.558619999999991</v>
      </c>
      <c r="M48" s="16">
        <f t="shared" si="21"/>
        <v>0</v>
      </c>
      <c r="N48" s="16">
        <f t="shared" si="22"/>
        <v>47.588219999999993</v>
      </c>
      <c r="O48" s="16">
        <f t="shared" si="23"/>
        <v>191.56793097609409</v>
      </c>
      <c r="P48" s="67"/>
      <c r="Q48" s="68"/>
      <c r="R48" s="68"/>
      <c r="S48" s="68"/>
      <c r="T48" s="69"/>
    </row>
    <row r="49" spans="1:20" ht="32.5" hidden="1" customHeight="1" x14ac:dyDescent="0.3">
      <c r="A49" s="111" t="s">
        <v>129</v>
      </c>
      <c r="B49" s="109">
        <v>21080600</v>
      </c>
      <c r="C49" s="66">
        <f>'[1]210103_2105_2108'!B595</f>
        <v>0</v>
      </c>
      <c r="D49" s="66">
        <f>'[1]210103_2105_2108'!C595</f>
        <v>0</v>
      </c>
      <c r="E49" s="66">
        <f>'[1]210103_2105_2108'!D595</f>
        <v>0</v>
      </c>
      <c r="F49" s="110">
        <f>'[1]210103_2105_2108'!E595</f>
        <v>0</v>
      </c>
      <c r="G49" s="66">
        <f>'[1]210103_2105_2108'!G595</f>
        <v>0</v>
      </c>
      <c r="H49" s="16">
        <f t="shared" si="16"/>
        <v>0</v>
      </c>
      <c r="I49" s="16">
        <f t="shared" si="17"/>
        <v>0</v>
      </c>
      <c r="J49" s="16">
        <f t="shared" si="18"/>
        <v>0</v>
      </c>
      <c r="K49" s="16">
        <f t="shared" si="19"/>
        <v>0</v>
      </c>
      <c r="L49" s="16">
        <f t="shared" si="20"/>
        <v>0</v>
      </c>
      <c r="M49" s="16">
        <f t="shared" si="21"/>
        <v>0</v>
      </c>
      <c r="N49" s="16">
        <f t="shared" si="22"/>
        <v>0</v>
      </c>
      <c r="O49" s="16">
        <f t="shared" si="23"/>
        <v>0</v>
      </c>
      <c r="P49" s="67"/>
      <c r="Q49" s="68"/>
      <c r="R49" s="68"/>
      <c r="S49" s="68"/>
      <c r="T49" s="69"/>
    </row>
    <row r="50" spans="1:20" ht="69.5" customHeight="1" x14ac:dyDescent="0.3">
      <c r="A50" s="111" t="s">
        <v>130</v>
      </c>
      <c r="B50" s="109">
        <v>21080900</v>
      </c>
      <c r="C50" s="66">
        <f>'[1]210103_2105_2108'!B263</f>
        <v>10</v>
      </c>
      <c r="D50" s="66">
        <f>'[1]210103_2105_2108'!C263</f>
        <v>34.709499999999998</v>
      </c>
      <c r="E50" s="66">
        <f>'[1]210103_2105_2108'!D263</f>
        <v>29.709499999999998</v>
      </c>
      <c r="F50" s="110">
        <f>'[1]210103_2105_2108'!E263</f>
        <v>66.27709999999999</v>
      </c>
      <c r="G50" s="66">
        <f>'[1]210103_2105_2108'!G263</f>
        <v>37.237319999999997</v>
      </c>
      <c r="H50" s="16">
        <f t="shared" si="16"/>
        <v>56.27709999999999</v>
      </c>
      <c r="I50" s="16">
        <f t="shared" si="17"/>
        <v>662.77099999999984</v>
      </c>
      <c r="J50" s="16">
        <f t="shared" si="18"/>
        <v>31.567599999999992</v>
      </c>
      <c r="K50" s="16">
        <f t="shared" si="19"/>
        <v>190.94801135135913</v>
      </c>
      <c r="L50" s="16">
        <f t="shared" si="20"/>
        <v>36.567599999999992</v>
      </c>
      <c r="M50" s="16">
        <f t="shared" si="21"/>
        <v>223.08386206432283</v>
      </c>
      <c r="N50" s="16">
        <f t="shared" si="22"/>
        <v>29.039779999999993</v>
      </c>
      <c r="O50" s="16">
        <f t="shared" si="23"/>
        <v>177.985687476972</v>
      </c>
      <c r="P50" s="67"/>
      <c r="Q50" s="68"/>
      <c r="R50" s="68"/>
      <c r="S50" s="68"/>
      <c r="T50" s="69"/>
    </row>
    <row r="51" spans="1:20" ht="19.5" customHeight="1" x14ac:dyDescent="0.3">
      <c r="A51" s="111" t="s">
        <v>131</v>
      </c>
      <c r="B51" s="109">
        <v>21081100</v>
      </c>
      <c r="C51" s="66">
        <f>'[1]210103_2105_2108'!B330</f>
        <v>22966</v>
      </c>
      <c r="D51" s="66">
        <f>'[1]210103_2105_2108'!C330</f>
        <v>23962.890500000001</v>
      </c>
      <c r="E51" s="66">
        <f>'[1]210103_2105_2108'!D330</f>
        <v>12559.556500000001</v>
      </c>
      <c r="F51" s="110">
        <f>'[1]210103_2105_2108'!E330</f>
        <v>23259.199970000001</v>
      </c>
      <c r="G51" s="66">
        <f>'[1]210103_2105_2108'!G330</f>
        <v>37813.4594</v>
      </c>
      <c r="H51" s="16">
        <f t="shared" si="16"/>
        <v>293.19997000000149</v>
      </c>
      <c r="I51" s="16">
        <f t="shared" si="17"/>
        <v>101.27666972916487</v>
      </c>
      <c r="J51" s="16">
        <f t="shared" si="18"/>
        <v>-703.69052999999985</v>
      </c>
      <c r="K51" s="16">
        <f t="shared" si="19"/>
        <v>97.063415492383939</v>
      </c>
      <c r="L51" s="16">
        <f t="shared" si="20"/>
        <v>10699.643470000001</v>
      </c>
      <c r="M51" s="16">
        <f t="shared" si="21"/>
        <v>185.19125233442756</v>
      </c>
      <c r="N51" s="16">
        <f t="shared" si="22"/>
        <v>-14554.259429999998</v>
      </c>
      <c r="O51" s="16">
        <f t="shared" si="23"/>
        <v>61.510373129203835</v>
      </c>
      <c r="P51" s="67"/>
      <c r="Q51" s="68"/>
      <c r="R51" s="68"/>
      <c r="S51" s="68"/>
      <c r="T51" s="69"/>
    </row>
    <row r="52" spans="1:20" ht="71.150000000000006" customHeight="1" x14ac:dyDescent="0.3">
      <c r="A52" s="117" t="s">
        <v>132</v>
      </c>
      <c r="B52" s="109">
        <v>21081500</v>
      </c>
      <c r="C52" s="66">
        <f>'[1]210103_2105_2108'!B397</f>
        <v>5860.4529999999995</v>
      </c>
      <c r="D52" s="66">
        <f>'[1]210103_2105_2108'!C397</f>
        <v>6497.1730000000007</v>
      </c>
      <c r="E52" s="66">
        <f>'[1]210103_2105_2108'!D397</f>
        <v>3551.63</v>
      </c>
      <c r="F52" s="110">
        <f>'[1]210103_2105_2108'!E397</f>
        <v>3542.7357300000003</v>
      </c>
      <c r="G52" s="66">
        <f>'[1]210103_2105_2108'!G397</f>
        <v>6156.4962299999997</v>
      </c>
      <c r="H52" s="16">
        <f t="shared" si="16"/>
        <v>-2317.7172699999992</v>
      </c>
      <c r="I52" s="16">
        <f t="shared" si="17"/>
        <v>60.451567993122723</v>
      </c>
      <c r="J52" s="16">
        <f t="shared" si="18"/>
        <v>-2954.4372700000004</v>
      </c>
      <c r="K52" s="16">
        <f t="shared" si="19"/>
        <v>54.527341814663089</v>
      </c>
      <c r="L52" s="16">
        <f t="shared" si="20"/>
        <v>-8.8942699999997785</v>
      </c>
      <c r="M52" s="16">
        <f t="shared" si="21"/>
        <v>99.749572168272039</v>
      </c>
      <c r="N52" s="16">
        <f t="shared" si="22"/>
        <v>-2613.7604999999994</v>
      </c>
      <c r="O52" s="16">
        <f t="shared" si="23"/>
        <v>57.544674724831282</v>
      </c>
      <c r="P52" s="67"/>
      <c r="Q52" s="68"/>
      <c r="R52" s="68"/>
      <c r="S52" s="68"/>
      <c r="T52" s="69"/>
    </row>
    <row r="53" spans="1:20" ht="47.15" customHeight="1" x14ac:dyDescent="0.3">
      <c r="A53" s="118" t="s">
        <v>133</v>
      </c>
      <c r="B53" s="109">
        <v>21081700</v>
      </c>
      <c r="C53" s="66">
        <f>'[1]210103_2105_2108'!B463</f>
        <v>733.8</v>
      </c>
      <c r="D53" s="66">
        <f>'[1]210103_2105_2108'!C463</f>
        <v>734.7</v>
      </c>
      <c r="E53" s="66">
        <f>'[1]210103_2105_2108'!D463</f>
        <v>404.07</v>
      </c>
      <c r="F53" s="110">
        <f>'[1]210103_2105_2108'!E463</f>
        <v>500.24342000000001</v>
      </c>
      <c r="G53" s="66">
        <f>'[1]210103_2105_2108'!G463</f>
        <v>201.12016</v>
      </c>
      <c r="H53" s="16">
        <f t="shared" si="16"/>
        <v>-233.55657999999994</v>
      </c>
      <c r="I53" s="16">
        <f t="shared" si="17"/>
        <v>68.171629871899711</v>
      </c>
      <c r="J53" s="16">
        <f t="shared" si="18"/>
        <v>-234.45658000000003</v>
      </c>
      <c r="K53" s="16">
        <f t="shared" si="19"/>
        <v>68.088120321219549</v>
      </c>
      <c r="L53" s="16">
        <f t="shared" si="20"/>
        <v>96.173420000000021</v>
      </c>
      <c r="M53" s="16">
        <f t="shared" si="21"/>
        <v>123.80117801371051</v>
      </c>
      <c r="N53" s="16">
        <f t="shared" si="22"/>
        <v>299.12326000000002</v>
      </c>
      <c r="O53" s="16">
        <f t="shared" si="23"/>
        <v>248.72863068525803</v>
      </c>
      <c r="P53" s="67"/>
      <c r="Q53" s="68"/>
      <c r="R53" s="68"/>
      <c r="S53" s="68"/>
      <c r="T53" s="69"/>
    </row>
    <row r="54" spans="1:20" ht="49.75" customHeight="1" x14ac:dyDescent="0.3">
      <c r="A54" s="111" t="s">
        <v>134</v>
      </c>
      <c r="B54" s="109">
        <v>21081800</v>
      </c>
      <c r="C54" s="66">
        <f>'[1]210103_2105_2108'!B661</f>
        <v>960</v>
      </c>
      <c r="D54" s="66">
        <f>'[1]210103_2105_2108'!C661</f>
        <v>1052.9000000000001</v>
      </c>
      <c r="E54" s="66">
        <f>'[1]210103_2105_2108'!D661</f>
        <v>562.9</v>
      </c>
      <c r="F54" s="66">
        <f>'[1]210103_2105_2108'!E661</f>
        <v>545.45209</v>
      </c>
      <c r="G54" s="66">
        <f>'[1]210103_2105_2108'!G661</f>
        <v>694.99134000000004</v>
      </c>
      <c r="H54" s="16">
        <f t="shared" si="16"/>
        <v>-414.54791</v>
      </c>
      <c r="I54" s="16">
        <f t="shared" si="17"/>
        <v>56.817926041666666</v>
      </c>
      <c r="J54" s="16">
        <f t="shared" si="18"/>
        <v>-507.44791000000009</v>
      </c>
      <c r="K54" s="16">
        <f t="shared" si="19"/>
        <v>51.804738341722853</v>
      </c>
      <c r="L54" s="16">
        <f t="shared" si="20"/>
        <v>-17.447909999999979</v>
      </c>
      <c r="M54" s="16">
        <f t="shared" si="21"/>
        <v>96.900353526381238</v>
      </c>
      <c r="N54" s="16">
        <f t="shared" si="22"/>
        <v>-149.53925000000004</v>
      </c>
      <c r="O54" s="16">
        <f t="shared" si="23"/>
        <v>78.483293043622666</v>
      </c>
      <c r="P54" s="67"/>
      <c r="Q54" s="68"/>
      <c r="R54" s="68"/>
      <c r="S54" s="68"/>
      <c r="T54" s="69"/>
    </row>
    <row r="55" spans="1:20" ht="54" customHeight="1" x14ac:dyDescent="0.3">
      <c r="A55" s="108" t="s">
        <v>135</v>
      </c>
      <c r="B55" s="109">
        <v>21082400</v>
      </c>
      <c r="C55" s="66">
        <f>'[1]210103_2105_2108'!B529</f>
        <v>60</v>
      </c>
      <c r="D55" s="66">
        <f>'[1]210103_2105_2108'!C529</f>
        <v>82.807999999999993</v>
      </c>
      <c r="E55" s="66">
        <f>'[1]210103_2105_2108'!D529</f>
        <v>62.808</v>
      </c>
      <c r="F55" s="110">
        <f>'[1]210103_2105_2108'!E529</f>
        <v>242.76847000000004</v>
      </c>
      <c r="G55" s="66">
        <f>'[1]210103_2105_2108'!G529</f>
        <v>50.284359999999992</v>
      </c>
      <c r="H55" s="16">
        <f t="shared" si="16"/>
        <v>182.76847000000004</v>
      </c>
      <c r="I55" s="16">
        <f t="shared" si="17"/>
        <v>404.61411666666675</v>
      </c>
      <c r="J55" s="16">
        <f t="shared" si="18"/>
        <v>159.96047000000004</v>
      </c>
      <c r="K55" s="16">
        <f t="shared" si="19"/>
        <v>293.17030963191968</v>
      </c>
      <c r="L55" s="16">
        <f t="shared" si="20"/>
        <v>179.96047000000004</v>
      </c>
      <c r="M55" s="16">
        <f t="shared" si="21"/>
        <v>386.52475799261248</v>
      </c>
      <c r="N55" s="16">
        <f t="shared" si="22"/>
        <v>192.48411000000004</v>
      </c>
      <c r="O55" s="16">
        <f t="shared" si="23"/>
        <v>482.79120983144674</v>
      </c>
      <c r="P55" s="67"/>
      <c r="Q55" s="68"/>
      <c r="R55" s="68"/>
      <c r="S55" s="68"/>
      <c r="T55" s="69"/>
    </row>
    <row r="56" spans="1:20" ht="19.5" customHeight="1" x14ac:dyDescent="0.3">
      <c r="A56" s="119" t="s">
        <v>136</v>
      </c>
      <c r="B56" s="120">
        <v>22010000</v>
      </c>
      <c r="C56" s="78">
        <f t="shared" ref="C56:G56" si="25">SUM(C57:C71)</f>
        <v>83858.997000000018</v>
      </c>
      <c r="D56" s="78">
        <f t="shared" si="25"/>
        <v>85037.687000000005</v>
      </c>
      <c r="E56" s="78">
        <f t="shared" si="25"/>
        <v>39022.618000000009</v>
      </c>
      <c r="F56" s="121">
        <f>SUM(F57:F71)</f>
        <v>42239.527070000004</v>
      </c>
      <c r="G56" s="78">
        <f t="shared" si="25"/>
        <v>43366.653739999994</v>
      </c>
      <c r="H56" s="79">
        <f t="shared" si="16"/>
        <v>-41619.469930000014</v>
      </c>
      <c r="I56" s="79">
        <f t="shared" si="17"/>
        <v>50.369702215732438</v>
      </c>
      <c r="J56" s="79">
        <f t="shared" si="18"/>
        <v>-42798.159930000002</v>
      </c>
      <c r="K56" s="79">
        <f t="shared" si="19"/>
        <v>49.671538067586432</v>
      </c>
      <c r="L56" s="79">
        <f t="shared" si="20"/>
        <v>3216.9090699999942</v>
      </c>
      <c r="M56" s="79">
        <f t="shared" si="21"/>
        <v>108.24370386938158</v>
      </c>
      <c r="N56" s="79">
        <f t="shared" si="22"/>
        <v>-1127.1266699999906</v>
      </c>
      <c r="O56" s="79">
        <f t="shared" si="23"/>
        <v>97.400936957788915</v>
      </c>
      <c r="P56" s="67"/>
      <c r="Q56" s="68"/>
      <c r="R56" s="68"/>
      <c r="S56" s="68"/>
      <c r="T56" s="69"/>
    </row>
    <row r="57" spans="1:20" ht="53.5" customHeight="1" x14ac:dyDescent="0.3">
      <c r="A57" s="111" t="s">
        <v>137</v>
      </c>
      <c r="B57" s="109">
        <v>22010200</v>
      </c>
      <c r="C57" s="66">
        <f>'[1]220102-220118'!B65</f>
        <v>0</v>
      </c>
      <c r="D57" s="66">
        <f>'[1]220102-220118'!C65</f>
        <v>0</v>
      </c>
      <c r="E57" s="66">
        <f>'[1]220102-220118'!D65</f>
        <v>0</v>
      </c>
      <c r="F57" s="110">
        <f>'[1]220102-220118'!E65</f>
        <v>0.33279999999999998</v>
      </c>
      <c r="G57" s="66">
        <f>'[1]220102-220118'!G65</f>
        <v>0.90839999999999999</v>
      </c>
      <c r="H57" s="16">
        <f t="shared" si="16"/>
        <v>0.33279999999999998</v>
      </c>
      <c r="I57" s="16">
        <f t="shared" si="17"/>
        <v>0</v>
      </c>
      <c r="J57" s="16">
        <f t="shared" si="18"/>
        <v>0.33279999999999998</v>
      </c>
      <c r="K57" s="16">
        <f t="shared" si="19"/>
        <v>0</v>
      </c>
      <c r="L57" s="16">
        <f t="shared" si="20"/>
        <v>0.33279999999999998</v>
      </c>
      <c r="M57" s="16">
        <f t="shared" si="21"/>
        <v>0</v>
      </c>
      <c r="N57" s="16">
        <f t="shared" si="22"/>
        <v>-0.5756</v>
      </c>
      <c r="O57" s="16">
        <f t="shared" si="23"/>
        <v>36.635843240863053</v>
      </c>
      <c r="P57" s="67"/>
      <c r="Q57" s="68"/>
      <c r="R57" s="68"/>
      <c r="S57" s="68"/>
      <c r="T57" s="69"/>
    </row>
    <row r="58" spans="1:20" ht="50.25" customHeight="1" x14ac:dyDescent="0.3">
      <c r="A58" s="111" t="s">
        <v>138</v>
      </c>
      <c r="B58" s="109">
        <v>22010300</v>
      </c>
      <c r="C58" s="66">
        <f>'[1]220102-220118'!B131</f>
        <v>1298.2330000000002</v>
      </c>
      <c r="D58" s="66">
        <f>'[1]220102-220118'!C131</f>
        <v>1310.8829999999998</v>
      </c>
      <c r="E58" s="66">
        <f>'[1]220102-220118'!D131</f>
        <v>651.17699999999991</v>
      </c>
      <c r="F58" s="110">
        <f>'[1]220102-220118'!E131</f>
        <v>757.0379999999999</v>
      </c>
      <c r="G58" s="66">
        <f>'[1]220102-220118'!G131</f>
        <v>734.505</v>
      </c>
      <c r="H58" s="16">
        <f t="shared" si="16"/>
        <v>-541.19500000000028</v>
      </c>
      <c r="I58" s="16">
        <f t="shared" si="17"/>
        <v>58.31295306774669</v>
      </c>
      <c r="J58" s="16">
        <f t="shared" si="18"/>
        <v>-553.84499999999991</v>
      </c>
      <c r="K58" s="16">
        <f t="shared" si="19"/>
        <v>57.750234002576896</v>
      </c>
      <c r="L58" s="16">
        <f t="shared" si="20"/>
        <v>105.86099999999999</v>
      </c>
      <c r="M58" s="16">
        <f t="shared" si="21"/>
        <v>116.256870251867</v>
      </c>
      <c r="N58" s="16">
        <f t="shared" si="22"/>
        <v>22.532999999999902</v>
      </c>
      <c r="O58" s="16">
        <f t="shared" si="23"/>
        <v>103.06778034186289</v>
      </c>
      <c r="P58" s="67"/>
      <c r="Q58" s="68"/>
      <c r="R58" s="68"/>
      <c r="S58" s="68"/>
      <c r="T58" s="69"/>
    </row>
    <row r="59" spans="1:20" ht="67" customHeight="1" x14ac:dyDescent="0.3">
      <c r="A59" s="117" t="s">
        <v>139</v>
      </c>
      <c r="B59" s="109">
        <v>22010500</v>
      </c>
      <c r="C59" s="66">
        <f>'[1]220102-220118'!B197</f>
        <v>66.099999999999994</v>
      </c>
      <c r="D59" s="66">
        <f>'[1]220102-220118'!C197</f>
        <v>66.099999999999994</v>
      </c>
      <c r="E59" s="66">
        <f>'[1]220102-220118'!D197</f>
        <v>25.3</v>
      </c>
      <c r="F59" s="110">
        <f>'[1]220102-220118'!E197</f>
        <v>93.387600000000006</v>
      </c>
      <c r="G59" s="66">
        <f>'[1]220102-220118'!G197</f>
        <v>26.53</v>
      </c>
      <c r="H59" s="16">
        <f t="shared" si="16"/>
        <v>27.287600000000012</v>
      </c>
      <c r="I59" s="16">
        <f t="shared" si="17"/>
        <v>141.28229954614221</v>
      </c>
      <c r="J59" s="16">
        <f t="shared" si="18"/>
        <v>27.287600000000012</v>
      </c>
      <c r="K59" s="16">
        <f t="shared" si="19"/>
        <v>141.28229954614221</v>
      </c>
      <c r="L59" s="16">
        <f t="shared" si="20"/>
        <v>68.087600000000009</v>
      </c>
      <c r="M59" s="16">
        <f t="shared" si="21"/>
        <v>369.1209486166008</v>
      </c>
      <c r="N59" s="16">
        <f t="shared" si="22"/>
        <v>66.857600000000005</v>
      </c>
      <c r="O59" s="16">
        <f t="shared" si="23"/>
        <v>352.00753863550699</v>
      </c>
      <c r="P59" s="67"/>
      <c r="Q59" s="68"/>
      <c r="R59" s="68"/>
      <c r="S59" s="68"/>
      <c r="T59" s="69"/>
    </row>
    <row r="60" spans="1:20" ht="31.75" hidden="1" customHeight="1" x14ac:dyDescent="0.3">
      <c r="A60" s="111" t="s">
        <v>140</v>
      </c>
      <c r="B60" s="109">
        <v>22010600</v>
      </c>
      <c r="C60" s="66">
        <f>'[1]220102-220118'!B263</f>
        <v>0</v>
      </c>
      <c r="D60" s="66">
        <f>'[1]220102-220118'!C263</f>
        <v>0</v>
      </c>
      <c r="E60" s="66">
        <f>'[1]220102-220118'!D263</f>
        <v>0</v>
      </c>
      <c r="F60" s="110">
        <f>'[1]220102-220118'!E263</f>
        <v>0</v>
      </c>
      <c r="G60" s="66">
        <f>'[1]220102-220118'!G263</f>
        <v>0</v>
      </c>
      <c r="H60" s="16">
        <f t="shared" si="16"/>
        <v>0</v>
      </c>
      <c r="I60" s="16">
        <f t="shared" si="17"/>
        <v>0</v>
      </c>
      <c r="J60" s="16">
        <f t="shared" si="18"/>
        <v>0</v>
      </c>
      <c r="K60" s="16">
        <f t="shared" si="19"/>
        <v>0</v>
      </c>
      <c r="L60" s="16">
        <f t="shared" si="20"/>
        <v>0</v>
      </c>
      <c r="M60" s="16">
        <f t="shared" si="21"/>
        <v>0</v>
      </c>
      <c r="N60" s="16">
        <f t="shared" si="22"/>
        <v>0</v>
      </c>
      <c r="O60" s="16">
        <f t="shared" si="23"/>
        <v>0</v>
      </c>
      <c r="P60" s="67"/>
      <c r="Q60" s="68"/>
      <c r="R60" s="68"/>
      <c r="S60" s="68"/>
      <c r="T60" s="69"/>
    </row>
    <row r="61" spans="1:20" ht="64.5" customHeight="1" x14ac:dyDescent="0.3">
      <c r="A61" s="111" t="s">
        <v>141</v>
      </c>
      <c r="B61" s="109">
        <v>22010900</v>
      </c>
      <c r="C61" s="66">
        <f>'[1]220102-220118'!B329</f>
        <v>27</v>
      </c>
      <c r="D61" s="66">
        <f>'[1]220102-220118'!C329</f>
        <v>27</v>
      </c>
      <c r="E61" s="66">
        <f>'[1]220102-220118'!D329</f>
        <v>14.6</v>
      </c>
      <c r="F61" s="110">
        <f>'[1]220102-220118'!E329</f>
        <v>20.959679999999999</v>
      </c>
      <c r="G61" s="66">
        <f>'[1]220102-220118'!G329</f>
        <v>25.178039999999999</v>
      </c>
      <c r="H61" s="16">
        <f t="shared" si="16"/>
        <v>-6.0403200000000012</v>
      </c>
      <c r="I61" s="16">
        <f t="shared" si="17"/>
        <v>77.62844444444444</v>
      </c>
      <c r="J61" s="16">
        <f t="shared" si="18"/>
        <v>-6.0403200000000012</v>
      </c>
      <c r="K61" s="16">
        <f t="shared" si="19"/>
        <v>77.62844444444444</v>
      </c>
      <c r="L61" s="16">
        <f t="shared" si="20"/>
        <v>6.3596799999999991</v>
      </c>
      <c r="M61" s="16">
        <f t="shared" si="21"/>
        <v>143.55945205479452</v>
      </c>
      <c r="N61" s="16">
        <f t="shared" si="22"/>
        <v>-4.2183600000000006</v>
      </c>
      <c r="O61" s="16">
        <f t="shared" si="23"/>
        <v>83.245876168279977</v>
      </c>
      <c r="P61" s="67"/>
      <c r="Q61" s="68"/>
      <c r="R61" s="68"/>
      <c r="S61" s="68"/>
      <c r="T61" s="69"/>
    </row>
    <row r="62" spans="1:20" ht="65.5" customHeight="1" x14ac:dyDescent="0.3">
      <c r="A62" s="111" t="s">
        <v>142</v>
      </c>
      <c r="B62" s="109">
        <v>22011000</v>
      </c>
      <c r="C62" s="66">
        <f>'[1]220102-220118'!B395</f>
        <v>2130</v>
      </c>
      <c r="D62" s="66">
        <f>'[1]220102-220118'!C395</f>
        <v>2130</v>
      </c>
      <c r="E62" s="66">
        <f>'[1]220102-220118'!D395</f>
        <v>2.4</v>
      </c>
      <c r="F62" s="110">
        <f>'[1]220102-220118'!E395</f>
        <v>738.88615000000004</v>
      </c>
      <c r="G62" s="66">
        <f>'[1]220102-220118'!G395</f>
        <v>5.56</v>
      </c>
      <c r="H62" s="16">
        <f t="shared" si="16"/>
        <v>-1391.11385</v>
      </c>
      <c r="I62" s="16">
        <f t="shared" si="17"/>
        <v>34.68949061032864</v>
      </c>
      <c r="J62" s="16">
        <f t="shared" si="18"/>
        <v>-1391.11385</v>
      </c>
      <c r="K62" s="16">
        <f t="shared" si="19"/>
        <v>34.68949061032864</v>
      </c>
      <c r="L62" s="16">
        <f t="shared" si="20"/>
        <v>736.48615000000007</v>
      </c>
      <c r="M62" s="16">
        <f t="shared" si="21"/>
        <v>30786.92291666667</v>
      </c>
      <c r="N62" s="16">
        <f t="shared" si="22"/>
        <v>733.3261500000001</v>
      </c>
      <c r="O62" s="16">
        <f t="shared" si="23"/>
        <v>13289.319244604318</v>
      </c>
      <c r="P62" s="67"/>
      <c r="Q62" s="68"/>
      <c r="R62" s="68"/>
      <c r="S62" s="68"/>
      <c r="T62" s="69"/>
    </row>
    <row r="63" spans="1:20" ht="61.5" customHeight="1" x14ac:dyDescent="0.3">
      <c r="A63" s="111" t="s">
        <v>143</v>
      </c>
      <c r="B63" s="109">
        <v>22011100</v>
      </c>
      <c r="C63" s="66">
        <f>'[1]220102-220118'!B461</f>
        <v>15000</v>
      </c>
      <c r="D63" s="66">
        <f>'[1]220102-220118'!C461</f>
        <v>16356</v>
      </c>
      <c r="E63" s="66">
        <f>'[1]220102-220118'!D461</f>
        <v>7736</v>
      </c>
      <c r="F63" s="110">
        <f>'[1]220102-220118'!E461</f>
        <v>10599.209269999999</v>
      </c>
      <c r="G63" s="66">
        <f>'[1]220102-220118'!G461</f>
        <v>7700.6260000000002</v>
      </c>
      <c r="H63" s="16">
        <f t="shared" si="16"/>
        <v>-4400.7907300000006</v>
      </c>
      <c r="I63" s="16">
        <f t="shared" si="17"/>
        <v>70.661395133333329</v>
      </c>
      <c r="J63" s="16">
        <f t="shared" si="18"/>
        <v>-5756.7907300000006</v>
      </c>
      <c r="K63" s="16">
        <f t="shared" si="19"/>
        <v>64.803187026167762</v>
      </c>
      <c r="L63" s="16">
        <f t="shared" si="20"/>
        <v>2863.2092699999994</v>
      </c>
      <c r="M63" s="16">
        <f t="shared" si="21"/>
        <v>137.0114952171665</v>
      </c>
      <c r="N63" s="16">
        <f t="shared" si="22"/>
        <v>2898.5832699999992</v>
      </c>
      <c r="O63" s="16">
        <f t="shared" si="23"/>
        <v>137.64087841689752</v>
      </c>
      <c r="P63" s="67"/>
      <c r="Q63" s="68"/>
      <c r="R63" s="68"/>
      <c r="S63" s="68"/>
      <c r="T63" s="69"/>
    </row>
    <row r="64" spans="1:20" ht="32.25" customHeight="1" x14ac:dyDescent="0.3">
      <c r="A64" s="111" t="s">
        <v>144</v>
      </c>
      <c r="B64" s="109">
        <v>22011800</v>
      </c>
      <c r="C64" s="66">
        <f>'[1]220102-220118'!B527</f>
        <v>0</v>
      </c>
      <c r="D64" s="66">
        <f>'[1]220102-220118'!C527</f>
        <v>82</v>
      </c>
      <c r="E64" s="66">
        <f>'[1]220102-220118'!D527</f>
        <v>82</v>
      </c>
      <c r="F64" s="110">
        <f>'[1]220102-220118'!E527</f>
        <v>459.05099999999999</v>
      </c>
      <c r="G64" s="66">
        <f>'[1]220102-220118'!G527</f>
        <v>-1260.9024099999999</v>
      </c>
      <c r="H64" s="16">
        <f t="shared" si="16"/>
        <v>459.05099999999999</v>
      </c>
      <c r="I64" s="16">
        <f t="shared" si="17"/>
        <v>0</v>
      </c>
      <c r="J64" s="16">
        <f t="shared" si="18"/>
        <v>377.05099999999999</v>
      </c>
      <c r="K64" s="16">
        <f t="shared" si="19"/>
        <v>559.81829268292677</v>
      </c>
      <c r="L64" s="16">
        <f t="shared" si="20"/>
        <v>377.05099999999999</v>
      </c>
      <c r="M64" s="16">
        <f t="shared" si="21"/>
        <v>559.81829268292677</v>
      </c>
      <c r="N64" s="16">
        <f t="shared" si="22"/>
        <v>1719.9534099999998</v>
      </c>
      <c r="O64" s="16">
        <f t="shared" si="23"/>
        <v>-36.406544738065811</v>
      </c>
      <c r="P64" s="67"/>
      <c r="Q64" s="68"/>
      <c r="R64" s="68"/>
      <c r="S64" s="68"/>
      <c r="T64" s="69"/>
    </row>
    <row r="65" spans="1:20" ht="17.5" customHeight="1" x14ac:dyDescent="0.3">
      <c r="A65" s="111" t="s">
        <v>145</v>
      </c>
      <c r="B65" s="109">
        <v>22012500</v>
      </c>
      <c r="C65" s="66">
        <f>'[1]220125(126,129)_2208_2209_2213'!B65</f>
        <v>52330.237000000001</v>
      </c>
      <c r="D65" s="66">
        <f>'[1]220125(126,129)_2208_2209_2213'!C65</f>
        <v>52102.676999999996</v>
      </c>
      <c r="E65" s="66">
        <f>'[1]220125(126,129)_2208_2209_2213'!D65</f>
        <v>24112.561000000002</v>
      </c>
      <c r="F65" s="110">
        <f>'[1]220125(126,129)_2208_2209_2213'!E65</f>
        <v>23175.354220000005</v>
      </c>
      <c r="G65" s="66">
        <f>'[1]220125(126,129)_2208_2209_2213'!G65</f>
        <v>29393.756099999999</v>
      </c>
      <c r="H65" s="16">
        <f t="shared" si="16"/>
        <v>-29154.882779999996</v>
      </c>
      <c r="I65" s="16">
        <f t="shared" si="17"/>
        <v>44.286736595517432</v>
      </c>
      <c r="J65" s="16">
        <f t="shared" si="18"/>
        <v>-28927.322779999991</v>
      </c>
      <c r="K65" s="16">
        <f t="shared" si="19"/>
        <v>44.480160242054367</v>
      </c>
      <c r="L65" s="16">
        <f t="shared" si="20"/>
        <v>-937.2067799999968</v>
      </c>
      <c r="M65" s="16">
        <f t="shared" si="21"/>
        <v>96.113200999263427</v>
      </c>
      <c r="N65" s="16">
        <f t="shared" si="22"/>
        <v>-6218.401879999994</v>
      </c>
      <c r="O65" s="16">
        <f t="shared" si="23"/>
        <v>78.844480239801698</v>
      </c>
      <c r="P65" s="67"/>
      <c r="Q65" s="68"/>
      <c r="R65" s="68"/>
      <c r="S65" s="68"/>
      <c r="T65" s="69"/>
    </row>
    <row r="66" spans="1:20" ht="30.25" customHeight="1" x14ac:dyDescent="0.3">
      <c r="A66" s="111" t="s">
        <v>146</v>
      </c>
      <c r="B66" s="109">
        <v>22012600</v>
      </c>
      <c r="C66" s="66">
        <f>'[1]220125(126,129)_2208_2209_2213'!B131</f>
        <v>11609.327000000001</v>
      </c>
      <c r="D66" s="66">
        <f>'[1]220125(126,129)_2208_2209_2213'!C131</f>
        <v>11580.177</v>
      </c>
      <c r="E66" s="66">
        <f>'[1]220125(126,129)_2208_2209_2213'!D131</f>
        <v>5635.4800000000005</v>
      </c>
      <c r="F66" s="110">
        <f>'[1]220125(126,129)_2208_2209_2213'!E131</f>
        <v>5369.1862700000001</v>
      </c>
      <c r="G66" s="66">
        <f>'[1]220125(126,129)_2208_2209_2213'!G131</f>
        <v>5901.2650099999992</v>
      </c>
      <c r="H66" s="16">
        <f t="shared" si="16"/>
        <v>-6240.140730000001</v>
      </c>
      <c r="I66" s="16">
        <f t="shared" si="17"/>
        <v>46.248902025070009</v>
      </c>
      <c r="J66" s="16">
        <f t="shared" si="18"/>
        <v>-6210.9907299999995</v>
      </c>
      <c r="K66" s="16">
        <f t="shared" si="19"/>
        <v>46.365321272723207</v>
      </c>
      <c r="L66" s="16">
        <f t="shared" si="20"/>
        <v>-266.29373000000032</v>
      </c>
      <c r="M66" s="16">
        <f t="shared" si="21"/>
        <v>95.274693016389008</v>
      </c>
      <c r="N66" s="16">
        <f t="shared" si="22"/>
        <v>-532.07873999999902</v>
      </c>
      <c r="O66" s="16">
        <f t="shared" si="23"/>
        <v>90.983649453153447</v>
      </c>
      <c r="P66" s="67"/>
      <c r="Q66" s="68"/>
      <c r="R66" s="68"/>
      <c r="S66" s="68"/>
      <c r="T66" s="69"/>
    </row>
    <row r="67" spans="1:20" ht="70.5" customHeight="1" x14ac:dyDescent="0.3">
      <c r="A67" s="108" t="s">
        <v>147</v>
      </c>
      <c r="B67" s="109">
        <v>22012900</v>
      </c>
      <c r="C67" s="66">
        <f>'[1]220125(126,129)_2208_2209_2213'!B197</f>
        <v>104.1</v>
      </c>
      <c r="D67" s="66">
        <f>'[1]220125(126,129)_2208_2209_2213'!C197</f>
        <v>88.85</v>
      </c>
      <c r="E67" s="66">
        <f>'[1]220125(126,129)_2208_2209_2213'!D197</f>
        <v>41.5</v>
      </c>
      <c r="F67" s="110">
        <f>'[1]220125(126,129)_2208_2209_2213'!E197</f>
        <v>123.773</v>
      </c>
      <c r="G67" s="66">
        <f>'[1]220125(126,129)_2208_2209_2213'!G197</f>
        <v>61.245000000000005</v>
      </c>
      <c r="H67" s="16">
        <f t="shared" si="16"/>
        <v>19.673000000000002</v>
      </c>
      <c r="I67" s="16">
        <f t="shared" si="17"/>
        <v>118.89817483189242</v>
      </c>
      <c r="J67" s="16">
        <f t="shared" si="18"/>
        <v>34.923000000000002</v>
      </c>
      <c r="K67" s="16">
        <f t="shared" si="19"/>
        <v>139.30557118739449</v>
      </c>
      <c r="L67" s="16">
        <f t="shared" si="20"/>
        <v>82.272999999999996</v>
      </c>
      <c r="M67" s="16">
        <f t="shared" si="21"/>
        <v>298.24819277108429</v>
      </c>
      <c r="N67" s="16">
        <f t="shared" si="22"/>
        <v>62.527999999999992</v>
      </c>
      <c r="O67" s="16">
        <f t="shared" si="23"/>
        <v>202.09486488692954</v>
      </c>
      <c r="P67" s="67"/>
      <c r="Q67" s="68"/>
      <c r="R67" s="68"/>
      <c r="S67" s="68"/>
      <c r="T67" s="69"/>
    </row>
    <row r="68" spans="1:20" ht="16.5" customHeight="1" x14ac:dyDescent="0.3">
      <c r="A68" s="111" t="s">
        <v>148</v>
      </c>
      <c r="B68" s="109">
        <v>22013100</v>
      </c>
      <c r="C68" s="66">
        <f>'[1]220131(32,33,34)_220204'!B65</f>
        <v>1</v>
      </c>
      <c r="D68" s="66">
        <f>'[1]220131(32,33,34)_220204'!C65</f>
        <v>1</v>
      </c>
      <c r="E68" s="66">
        <f>'[1]220131(32,33,34)_220204'!D65</f>
        <v>1</v>
      </c>
      <c r="F68" s="110">
        <f>'[1]220131(32,33,34)_220204'!E65</f>
        <v>1.29705</v>
      </c>
      <c r="G68" s="66">
        <f>'[1]220131(32,33,34)_220204'!G65</f>
        <v>1.2</v>
      </c>
      <c r="H68" s="16">
        <f t="shared" si="16"/>
        <v>0.29705000000000004</v>
      </c>
      <c r="I68" s="16">
        <f t="shared" si="17"/>
        <v>129.70500000000001</v>
      </c>
      <c r="J68" s="16">
        <f t="shared" si="18"/>
        <v>0.29705000000000004</v>
      </c>
      <c r="K68" s="16">
        <f t="shared" si="19"/>
        <v>129.70500000000001</v>
      </c>
      <c r="L68" s="16">
        <f t="shared" si="20"/>
        <v>0.29705000000000004</v>
      </c>
      <c r="M68" s="16">
        <f t="shared" si="21"/>
        <v>129.70500000000001</v>
      </c>
      <c r="N68" s="16">
        <f t="shared" si="22"/>
        <v>9.7050000000000081E-2</v>
      </c>
      <c r="O68" s="16">
        <f t="shared" si="23"/>
        <v>108.08750000000001</v>
      </c>
      <c r="P68" s="67"/>
      <c r="Q68" s="68"/>
      <c r="R68" s="68"/>
      <c r="S68" s="68"/>
      <c r="T68" s="69"/>
    </row>
    <row r="69" spans="1:20" ht="46" customHeight="1" x14ac:dyDescent="0.3">
      <c r="A69" s="111" t="s">
        <v>149</v>
      </c>
      <c r="B69" s="109">
        <v>22013200</v>
      </c>
      <c r="C69" s="66">
        <f>'[1]220131(32,33,34)_220204'!B131</f>
        <v>492.4</v>
      </c>
      <c r="D69" s="66">
        <f>'[1]220131(32,33,34)_220204'!C131</f>
        <v>492.4</v>
      </c>
      <c r="E69" s="66">
        <f>'[1]220131(32,33,34)_220204'!D131</f>
        <v>300.8</v>
      </c>
      <c r="F69" s="110">
        <f>'[1]220131(32,33,34)_220204'!E131</f>
        <v>304.37440000000004</v>
      </c>
      <c r="G69" s="66">
        <f>'[1]220131(32,33,34)_220204'!G131</f>
        <v>310</v>
      </c>
      <c r="H69" s="16">
        <f t="shared" si="16"/>
        <v>-188.02559999999994</v>
      </c>
      <c r="I69" s="16">
        <f t="shared" si="17"/>
        <v>61.814459788789613</v>
      </c>
      <c r="J69" s="16">
        <f t="shared" si="18"/>
        <v>-188.02559999999994</v>
      </c>
      <c r="K69" s="16">
        <f t="shared" si="19"/>
        <v>61.814459788789613</v>
      </c>
      <c r="L69" s="16">
        <f t="shared" si="20"/>
        <v>3.5744000000000256</v>
      </c>
      <c r="M69" s="16">
        <f t="shared" si="21"/>
        <v>101.18829787234043</v>
      </c>
      <c r="N69" s="16">
        <f t="shared" si="22"/>
        <v>-5.6255999999999631</v>
      </c>
      <c r="O69" s="16">
        <f t="shared" si="23"/>
        <v>98.185290322580656</v>
      </c>
      <c r="P69" s="67"/>
      <c r="Q69" s="68"/>
      <c r="R69" s="68"/>
      <c r="S69" s="68"/>
      <c r="T69" s="69"/>
    </row>
    <row r="70" spans="1:20" ht="20.9" customHeight="1" x14ac:dyDescent="0.3">
      <c r="A70" s="111" t="s">
        <v>150</v>
      </c>
      <c r="B70" s="109">
        <v>22013300</v>
      </c>
      <c r="C70" s="66">
        <f>'[1]220131(32,33,34)_220204'!B197</f>
        <v>440.8</v>
      </c>
      <c r="D70" s="66">
        <f>'[1]220131(32,33,34)_220204'!C197</f>
        <v>440.8</v>
      </c>
      <c r="E70" s="66">
        <f>'[1]220131(32,33,34)_220204'!D197</f>
        <v>204.4</v>
      </c>
      <c r="F70" s="110">
        <f>'[1]220131(32,33,34)_220204'!E197</f>
        <v>309.15090000000004</v>
      </c>
      <c r="G70" s="66">
        <f>'[1]220131(32,33,34)_220204'!G197</f>
        <v>214.0026</v>
      </c>
      <c r="H70" s="16">
        <f t="shared" si="16"/>
        <v>-131.64909999999998</v>
      </c>
      <c r="I70" s="16">
        <f t="shared" si="17"/>
        <v>70.134051724137933</v>
      </c>
      <c r="J70" s="16">
        <f t="shared" si="18"/>
        <v>-131.64909999999998</v>
      </c>
      <c r="K70" s="16">
        <f t="shared" si="19"/>
        <v>70.134051724137933</v>
      </c>
      <c r="L70" s="16">
        <f t="shared" si="20"/>
        <v>104.75090000000003</v>
      </c>
      <c r="M70" s="16">
        <f t="shared" si="21"/>
        <v>151.24799412915851</v>
      </c>
      <c r="N70" s="16">
        <f t="shared" si="22"/>
        <v>95.148300000000035</v>
      </c>
      <c r="O70" s="16">
        <f t="shared" si="23"/>
        <v>144.46128224610356</v>
      </c>
      <c r="P70" s="67"/>
      <c r="Q70" s="68"/>
      <c r="R70" s="68"/>
      <c r="S70" s="68"/>
      <c r="T70" s="69"/>
    </row>
    <row r="71" spans="1:20" ht="49.75" customHeight="1" x14ac:dyDescent="0.3">
      <c r="A71" s="111" t="s">
        <v>151</v>
      </c>
      <c r="B71" s="109">
        <v>22013400</v>
      </c>
      <c r="C71" s="66">
        <f>'[1]220131(32,33,34)_220204'!B263</f>
        <v>359.8</v>
      </c>
      <c r="D71" s="66">
        <f>'[1]220131(32,33,34)_220204'!C263</f>
        <v>359.8</v>
      </c>
      <c r="E71" s="66">
        <f>'[1]220131(32,33,34)_220204'!D263</f>
        <v>215.4</v>
      </c>
      <c r="F71" s="110">
        <f>'[1]220131(32,33,34)_220204'!E263</f>
        <v>287.52672999999999</v>
      </c>
      <c r="G71" s="66">
        <f>'[1]220131(32,33,34)_220204'!G263</f>
        <v>252.78</v>
      </c>
      <c r="H71" s="16">
        <f t="shared" si="16"/>
        <v>-72.273270000000025</v>
      </c>
      <c r="I71" s="16">
        <f t="shared" si="17"/>
        <v>79.91293218454696</v>
      </c>
      <c r="J71" s="16">
        <f t="shared" si="18"/>
        <v>-72.273270000000025</v>
      </c>
      <c r="K71" s="16">
        <f t="shared" si="19"/>
        <v>79.91293218454696</v>
      </c>
      <c r="L71" s="16">
        <f t="shared" si="20"/>
        <v>72.126729999999981</v>
      </c>
      <c r="M71" s="16">
        <f t="shared" si="21"/>
        <v>133.48501857010214</v>
      </c>
      <c r="N71" s="16">
        <f t="shared" si="22"/>
        <v>34.746729999999985</v>
      </c>
      <c r="O71" s="16">
        <f t="shared" si="23"/>
        <v>113.74583827834479</v>
      </c>
      <c r="P71" s="67"/>
      <c r="Q71" s="68"/>
      <c r="R71" s="68"/>
      <c r="S71" s="68"/>
      <c r="T71" s="69"/>
    </row>
    <row r="72" spans="1:20" ht="34" customHeight="1" x14ac:dyDescent="0.3">
      <c r="A72" s="111" t="s">
        <v>152</v>
      </c>
      <c r="B72" s="109">
        <v>22020400</v>
      </c>
      <c r="C72" s="66">
        <f>'[1]220131(32,33,34)_220204'!B329</f>
        <v>3062</v>
      </c>
      <c r="D72" s="66">
        <f>'[1]220131(32,33,34)_220204'!C329</f>
        <v>3062</v>
      </c>
      <c r="E72" s="66">
        <f>'[1]220131(32,33,34)_220204'!D329</f>
        <v>760</v>
      </c>
      <c r="F72" s="66">
        <f>'[1]220131(32,33,34)_220204'!E329</f>
        <v>819.23077000000001</v>
      </c>
      <c r="G72" s="66">
        <f>'[1]220131(32,33,34)_220204'!G329</f>
        <v>1775</v>
      </c>
      <c r="H72" s="16">
        <f t="shared" si="16"/>
        <v>-2242.7692299999999</v>
      </c>
      <c r="I72" s="16">
        <f t="shared" si="17"/>
        <v>26.75476061397779</v>
      </c>
      <c r="J72" s="16">
        <f t="shared" si="18"/>
        <v>-2242.7692299999999</v>
      </c>
      <c r="K72" s="16">
        <f t="shared" si="19"/>
        <v>26.75476061397779</v>
      </c>
      <c r="L72" s="16">
        <f t="shared" si="20"/>
        <v>59.230770000000007</v>
      </c>
      <c r="M72" s="16">
        <f t="shared" si="21"/>
        <v>107.79352236842105</v>
      </c>
      <c r="N72" s="16">
        <f t="shared" si="22"/>
        <v>-955.76922999999999</v>
      </c>
      <c r="O72" s="16">
        <f t="shared" si="23"/>
        <v>46.1538461971831</v>
      </c>
      <c r="P72" s="67"/>
      <c r="Q72" s="68"/>
      <c r="R72" s="68"/>
      <c r="S72" s="68"/>
      <c r="T72" s="69"/>
    </row>
    <row r="73" spans="1:20" ht="46.5" customHeight="1" x14ac:dyDescent="0.3">
      <c r="A73" s="122" t="s">
        <v>153</v>
      </c>
      <c r="B73" s="109">
        <v>22080400</v>
      </c>
      <c r="C73" s="66">
        <f>'[1]220125(126,129)_2208_2209_2213'!B263</f>
        <v>90866.86</v>
      </c>
      <c r="D73" s="66">
        <f>'[1]220125(126,129)_2208_2209_2213'!C263</f>
        <v>91155.43</v>
      </c>
      <c r="E73" s="66">
        <f>'[1]220125(126,129)_2208_2209_2213'!D263</f>
        <v>45577.06</v>
      </c>
      <c r="F73" s="110">
        <f>'[1]220125(126,129)_2208_2209_2213'!E263</f>
        <v>48163.475979999996</v>
      </c>
      <c r="G73" s="66">
        <f>'[1]220125(126,129)_2208_2209_2213'!G263</f>
        <v>41526.545180000008</v>
      </c>
      <c r="H73" s="16">
        <f t="shared" si="16"/>
        <v>-42703.384020000005</v>
      </c>
      <c r="I73" s="16">
        <f t="shared" si="17"/>
        <v>53.00444626346723</v>
      </c>
      <c r="J73" s="16">
        <f t="shared" si="18"/>
        <v>-42991.954019999997</v>
      </c>
      <c r="K73" s="16">
        <f t="shared" si="19"/>
        <v>52.836650520983774</v>
      </c>
      <c r="L73" s="16">
        <f t="shared" si="20"/>
        <v>2586.4159799999979</v>
      </c>
      <c r="M73" s="16">
        <f t="shared" si="21"/>
        <v>105.6748197009636</v>
      </c>
      <c r="N73" s="16">
        <f t="shared" si="22"/>
        <v>6636.9307999999874</v>
      </c>
      <c r="O73" s="16">
        <f t="shared" si="23"/>
        <v>115.98238132074725</v>
      </c>
      <c r="P73" s="67"/>
      <c r="Q73" s="68"/>
      <c r="R73" s="68"/>
      <c r="S73" s="68"/>
      <c r="T73" s="69"/>
    </row>
    <row r="74" spans="1:20" ht="18.75" customHeight="1" x14ac:dyDescent="0.3">
      <c r="A74" s="111" t="s">
        <v>154</v>
      </c>
      <c r="B74" s="109">
        <v>22090000</v>
      </c>
      <c r="C74" s="66">
        <f>'[1]220125(126,129)_2208_2209_2213'!B329</f>
        <v>1441.6779999999999</v>
      </c>
      <c r="D74" s="66">
        <f>'[1]220125(126,129)_2208_2209_2213'!C329</f>
        <v>1473.6349999999998</v>
      </c>
      <c r="E74" s="66">
        <f>'[1]220125(126,129)_2208_2209_2213'!D329</f>
        <v>629.12900000000002</v>
      </c>
      <c r="F74" s="110">
        <f>'[1]220125(126,129)_2208_2209_2213'!E329</f>
        <v>721.32030999999995</v>
      </c>
      <c r="G74" s="66">
        <f>'[1]220125(126,129)_2208_2209_2213'!G329</f>
        <v>729.11311000000001</v>
      </c>
      <c r="H74" s="16">
        <f t="shared" ref="H74:H84" si="26">F74-C74</f>
        <v>-720.35768999999993</v>
      </c>
      <c r="I74" s="16">
        <f t="shared" ref="I74:I84" si="27">IF(C74=0,0,F74/C74*100)</f>
        <v>50.033385402288168</v>
      </c>
      <c r="J74" s="16">
        <f t="shared" ref="J74:J84" si="28">F74-D74</f>
        <v>-752.31468999999981</v>
      </c>
      <c r="K74" s="16">
        <f t="shared" ref="K74:K84" si="29">IF(D74=0,0,F74/D74*100)</f>
        <v>48.948369847350264</v>
      </c>
      <c r="L74" s="16">
        <f t="shared" ref="L74:L84" si="30">F74-E74</f>
        <v>92.19130999999993</v>
      </c>
      <c r="M74" s="16">
        <f t="shared" ref="M74:M84" si="31">IF(E74=0,0,F74/E74*100)</f>
        <v>114.6538007308517</v>
      </c>
      <c r="N74" s="16">
        <f t="shared" ref="N74:N84" si="32">F74-G74</f>
        <v>-7.7928000000000566</v>
      </c>
      <c r="O74" s="16">
        <f t="shared" ref="O74:O84" si="33">IF(G74=0,0,F74/G74*100)</f>
        <v>98.931194640019555</v>
      </c>
      <c r="P74" s="67"/>
      <c r="Q74" s="68"/>
      <c r="R74" s="68"/>
      <c r="S74" s="68"/>
      <c r="T74" s="69"/>
    </row>
    <row r="75" spans="1:20" ht="53.5" customHeight="1" x14ac:dyDescent="0.3">
      <c r="A75" s="111" t="s">
        <v>155</v>
      </c>
      <c r="B75" s="109">
        <v>22130000</v>
      </c>
      <c r="C75" s="66">
        <f>'[1]220125(126,129)_2208_2209_2213'!B395</f>
        <v>399.69999999999993</v>
      </c>
      <c r="D75" s="66">
        <f>'[1]220125(126,129)_2208_2209_2213'!C395</f>
        <v>408.49999999999994</v>
      </c>
      <c r="E75" s="66">
        <f>'[1]220125(126,129)_2208_2209_2213'!D395</f>
        <v>155.4</v>
      </c>
      <c r="F75" s="110">
        <f>'[1]220125(126,129)_2208_2209_2213'!E395</f>
        <v>213.52619999999999</v>
      </c>
      <c r="G75" s="66">
        <f>'[1]220125(126,129)_2208_2209_2213'!G395</f>
        <v>223.77717000000001</v>
      </c>
      <c r="H75" s="16">
        <f t="shared" si="26"/>
        <v>-186.17379999999994</v>
      </c>
      <c r="I75" s="16">
        <f t="shared" si="27"/>
        <v>53.42161621215913</v>
      </c>
      <c r="J75" s="16">
        <f t="shared" si="28"/>
        <v>-194.97379999999995</v>
      </c>
      <c r="K75" s="16">
        <f t="shared" si="29"/>
        <v>52.270795593635256</v>
      </c>
      <c r="L75" s="16">
        <f t="shared" si="30"/>
        <v>58.126199999999983</v>
      </c>
      <c r="M75" s="16">
        <f t="shared" si="31"/>
        <v>137.4042471042471</v>
      </c>
      <c r="N75" s="16">
        <f t="shared" si="32"/>
        <v>-10.250970000000024</v>
      </c>
      <c r="O75" s="16">
        <f t="shared" si="33"/>
        <v>95.4191171512268</v>
      </c>
      <c r="P75" s="67"/>
      <c r="Q75" s="68"/>
      <c r="R75" s="68"/>
      <c r="S75" s="68"/>
      <c r="T75" s="69"/>
    </row>
    <row r="76" spans="1:20" ht="15.5" x14ac:dyDescent="0.3">
      <c r="A76" s="122" t="s">
        <v>128</v>
      </c>
      <c r="B76" s="109">
        <v>24060300</v>
      </c>
      <c r="C76" s="66">
        <f>'[1]2406'!B65</f>
        <v>2981</v>
      </c>
      <c r="D76" s="66">
        <f>'[1]2406'!C65</f>
        <v>21214.407999999999</v>
      </c>
      <c r="E76" s="66">
        <f>'[1]2406'!D65</f>
        <v>20038.913</v>
      </c>
      <c r="F76" s="110">
        <f>'[1]2406'!E65</f>
        <v>28153.40263</v>
      </c>
      <c r="G76" s="66">
        <f>'[1]2406'!G65</f>
        <v>19471.732029999999</v>
      </c>
      <c r="H76" s="16">
        <f t="shared" si="26"/>
        <v>25172.40263</v>
      </c>
      <c r="I76" s="16">
        <f t="shared" si="27"/>
        <v>944.42813250587051</v>
      </c>
      <c r="J76" s="16">
        <f t="shared" si="28"/>
        <v>6938.9946300000011</v>
      </c>
      <c r="K76" s="16">
        <f t="shared" si="29"/>
        <v>132.70887705186024</v>
      </c>
      <c r="L76" s="16">
        <f t="shared" si="30"/>
        <v>8114.48963</v>
      </c>
      <c r="M76" s="16">
        <f t="shared" si="31"/>
        <v>140.49366165719667</v>
      </c>
      <c r="N76" s="16">
        <f t="shared" si="32"/>
        <v>8681.6706000000013</v>
      </c>
      <c r="O76" s="16">
        <f t="shared" si="33"/>
        <v>144.58602134943206</v>
      </c>
      <c r="P76" s="67"/>
      <c r="Q76" s="68"/>
      <c r="R76" s="68"/>
      <c r="S76" s="68"/>
      <c r="T76" s="69"/>
    </row>
    <row r="77" spans="1:20" ht="19.5" hidden="1" customHeight="1" x14ac:dyDescent="0.3">
      <c r="A77" s="122" t="s">
        <v>156</v>
      </c>
      <c r="B77" s="109">
        <v>24060600</v>
      </c>
      <c r="C77" s="66">
        <f>'[1]2406'!B131</f>
        <v>0</v>
      </c>
      <c r="D77" s="66">
        <f>'[1]2406'!C131</f>
        <v>0</v>
      </c>
      <c r="E77" s="66">
        <f>'[1]2406'!D131</f>
        <v>0</v>
      </c>
      <c r="F77" s="110">
        <f>'[1]2406'!E131</f>
        <v>0</v>
      </c>
      <c r="G77" s="66">
        <f>'[1]2406'!G131</f>
        <v>0</v>
      </c>
      <c r="H77" s="16">
        <f t="shared" si="26"/>
        <v>0</v>
      </c>
      <c r="I77" s="16">
        <f t="shared" si="27"/>
        <v>0</v>
      </c>
      <c r="J77" s="16">
        <f t="shared" si="28"/>
        <v>0</v>
      </c>
      <c r="K77" s="16">
        <f t="shared" si="29"/>
        <v>0</v>
      </c>
      <c r="L77" s="16">
        <f t="shared" si="30"/>
        <v>0</v>
      </c>
      <c r="M77" s="16">
        <f t="shared" si="31"/>
        <v>0</v>
      </c>
      <c r="N77" s="16">
        <f t="shared" si="32"/>
        <v>0</v>
      </c>
      <c r="O77" s="16">
        <f t="shared" si="33"/>
        <v>0</v>
      </c>
      <c r="P77" s="67"/>
      <c r="Q77" s="68"/>
      <c r="R77" s="68"/>
      <c r="S77" s="68"/>
      <c r="T77" s="69"/>
    </row>
    <row r="78" spans="1:20" ht="26.15" customHeight="1" x14ac:dyDescent="0.3">
      <c r="A78" s="123" t="s">
        <v>157</v>
      </c>
      <c r="B78" s="109">
        <v>24061900</v>
      </c>
      <c r="C78" s="66">
        <f>'[1]2406'!B197</f>
        <v>0</v>
      </c>
      <c r="D78" s="66">
        <f>'[1]2406'!C197</f>
        <v>0</v>
      </c>
      <c r="E78" s="66">
        <f>'[1]2406'!D197</f>
        <v>0</v>
      </c>
      <c r="F78" s="110">
        <f>'[1]2406'!E197</f>
        <v>1.34334</v>
      </c>
      <c r="G78" s="66">
        <f>'[1]2406'!G197</f>
        <v>0</v>
      </c>
      <c r="H78" s="16">
        <f t="shared" si="26"/>
        <v>1.34334</v>
      </c>
      <c r="I78" s="16">
        <f t="shared" si="27"/>
        <v>0</v>
      </c>
      <c r="J78" s="16">
        <f t="shared" si="28"/>
        <v>1.34334</v>
      </c>
      <c r="K78" s="16">
        <f t="shared" si="29"/>
        <v>0</v>
      </c>
      <c r="L78" s="16">
        <f t="shared" si="30"/>
        <v>1.34334</v>
      </c>
      <c r="M78" s="16">
        <f t="shared" si="31"/>
        <v>0</v>
      </c>
      <c r="N78" s="16">
        <f t="shared" si="32"/>
        <v>1.34334</v>
      </c>
      <c r="O78" s="16">
        <f t="shared" si="33"/>
        <v>0</v>
      </c>
      <c r="P78" s="67"/>
      <c r="Q78" s="68"/>
      <c r="R78" s="68"/>
      <c r="S78" s="68"/>
      <c r="T78" s="69"/>
    </row>
    <row r="79" spans="1:20" ht="63.65" customHeight="1" x14ac:dyDescent="0.3">
      <c r="A79" s="122" t="s">
        <v>158</v>
      </c>
      <c r="B79" s="109">
        <v>24062000</v>
      </c>
      <c r="C79" s="66">
        <f>'[1]2406'!B263</f>
        <v>0</v>
      </c>
      <c r="D79" s="66">
        <f>'[1]2406'!C263</f>
        <v>0</v>
      </c>
      <c r="E79" s="66">
        <f>'[1]2406'!D263</f>
        <v>0</v>
      </c>
      <c r="F79" s="110">
        <f>'[1]2406'!E263</f>
        <v>159.14887999999999</v>
      </c>
      <c r="G79" s="66">
        <f>'[1]2406'!G263</f>
        <v>104.26013999999999</v>
      </c>
      <c r="H79" s="16">
        <f t="shared" si="26"/>
        <v>159.14887999999999</v>
      </c>
      <c r="I79" s="16">
        <f t="shared" si="27"/>
        <v>0</v>
      </c>
      <c r="J79" s="16">
        <f t="shared" si="28"/>
        <v>159.14887999999999</v>
      </c>
      <c r="K79" s="16">
        <f t="shared" si="29"/>
        <v>0</v>
      </c>
      <c r="L79" s="16">
        <f t="shared" si="30"/>
        <v>159.14887999999999</v>
      </c>
      <c r="M79" s="16">
        <f t="shared" si="31"/>
        <v>0</v>
      </c>
      <c r="N79" s="16">
        <f t="shared" si="32"/>
        <v>54.888739999999999</v>
      </c>
      <c r="O79" s="16">
        <f t="shared" si="33"/>
        <v>152.64594887365394</v>
      </c>
      <c r="P79" s="67"/>
      <c r="Q79" s="68"/>
      <c r="R79" s="68"/>
      <c r="S79" s="68"/>
      <c r="T79" s="69"/>
    </row>
    <row r="80" spans="1:20" ht="99" customHeight="1" x14ac:dyDescent="0.3">
      <c r="A80" s="124" t="s">
        <v>159</v>
      </c>
      <c r="B80" s="109">
        <v>24062200</v>
      </c>
      <c r="C80" s="66">
        <f>'[1]2406'!B329</f>
        <v>16050</v>
      </c>
      <c r="D80" s="66">
        <f>'[1]2406'!C329</f>
        <v>21099</v>
      </c>
      <c r="E80" s="66">
        <f>'[1]2406'!D329</f>
        <v>12071</v>
      </c>
      <c r="F80" s="110">
        <f>'[1]2406'!E329</f>
        <v>18266.577260000002</v>
      </c>
      <c r="G80" s="66">
        <f>'[1]2406'!G329</f>
        <v>9089.7829200000015</v>
      </c>
      <c r="H80" s="16">
        <f t="shared" si="26"/>
        <v>2216.5772600000018</v>
      </c>
      <c r="I80" s="16">
        <f t="shared" si="27"/>
        <v>113.81045021806855</v>
      </c>
      <c r="J80" s="16">
        <f t="shared" si="28"/>
        <v>-2832.4227399999982</v>
      </c>
      <c r="K80" s="16">
        <f t="shared" si="29"/>
        <v>86.575559315607393</v>
      </c>
      <c r="L80" s="16">
        <f t="shared" si="30"/>
        <v>6195.5772600000018</v>
      </c>
      <c r="M80" s="16">
        <f t="shared" si="31"/>
        <v>151.32613089222104</v>
      </c>
      <c r="N80" s="16">
        <f t="shared" si="32"/>
        <v>9176.7943400000004</v>
      </c>
      <c r="O80" s="16">
        <f t="shared" si="33"/>
        <v>200.9572442022631</v>
      </c>
      <c r="P80" s="67"/>
      <c r="Q80" s="68"/>
      <c r="R80" s="68"/>
      <c r="S80" s="68"/>
      <c r="T80" s="69"/>
    </row>
    <row r="81" spans="1:20" ht="18.75" customHeight="1" x14ac:dyDescent="0.3">
      <c r="A81" s="42" t="s">
        <v>160</v>
      </c>
      <c r="B81" s="113">
        <v>30000000</v>
      </c>
      <c r="C81" s="60">
        <f t="shared" ref="C81:G81" si="34">SUM(C82:C83)</f>
        <v>86.05</v>
      </c>
      <c r="D81" s="60">
        <f t="shared" si="34"/>
        <v>86.05</v>
      </c>
      <c r="E81" s="60">
        <f t="shared" si="34"/>
        <v>40</v>
      </c>
      <c r="F81" s="125">
        <f t="shared" si="34"/>
        <v>42.403980000000004</v>
      </c>
      <c r="G81" s="60">
        <f t="shared" si="34"/>
        <v>53.890220000000006</v>
      </c>
      <c r="H81" s="41">
        <f t="shared" si="26"/>
        <v>-43.646019999999993</v>
      </c>
      <c r="I81" s="41">
        <f t="shared" si="27"/>
        <v>49.278303312027901</v>
      </c>
      <c r="J81" s="41">
        <f t="shared" si="28"/>
        <v>-43.646019999999993</v>
      </c>
      <c r="K81" s="41">
        <f t="shared" si="29"/>
        <v>49.278303312027901</v>
      </c>
      <c r="L81" s="41">
        <f t="shared" si="30"/>
        <v>2.4039800000000042</v>
      </c>
      <c r="M81" s="41">
        <f t="shared" si="31"/>
        <v>106.00995000000002</v>
      </c>
      <c r="N81" s="41">
        <f t="shared" si="32"/>
        <v>-11.486240000000002</v>
      </c>
      <c r="O81" s="41">
        <f t="shared" si="33"/>
        <v>78.685854316423274</v>
      </c>
      <c r="P81" s="67"/>
      <c r="Q81" s="68"/>
      <c r="R81" s="68"/>
      <c r="S81" s="68"/>
      <c r="T81" s="69"/>
    </row>
    <row r="82" spans="1:20" ht="66" customHeight="1" x14ac:dyDescent="0.3">
      <c r="A82" s="122" t="s">
        <v>161</v>
      </c>
      <c r="B82" s="109">
        <v>31010200</v>
      </c>
      <c r="C82" s="66">
        <f>'[1]3101_3102'!B65</f>
        <v>86.05</v>
      </c>
      <c r="D82" s="66">
        <f>'[1]3101_3102'!C65</f>
        <v>86.05</v>
      </c>
      <c r="E82" s="66">
        <f>'[1]3101_3102'!D65</f>
        <v>40</v>
      </c>
      <c r="F82" s="110">
        <f>'[1]3101_3102'!E65</f>
        <v>42.403980000000004</v>
      </c>
      <c r="G82" s="66">
        <f>'[1]3101_3102'!G65</f>
        <v>53.890220000000006</v>
      </c>
      <c r="H82" s="16">
        <f t="shared" si="26"/>
        <v>-43.646019999999993</v>
      </c>
      <c r="I82" s="16">
        <f t="shared" si="27"/>
        <v>49.278303312027901</v>
      </c>
      <c r="J82" s="16">
        <f t="shared" si="28"/>
        <v>-43.646019999999993</v>
      </c>
      <c r="K82" s="16">
        <f t="shared" si="29"/>
        <v>49.278303312027901</v>
      </c>
      <c r="L82" s="16">
        <f t="shared" si="30"/>
        <v>2.4039800000000042</v>
      </c>
      <c r="M82" s="16">
        <f t="shared" si="31"/>
        <v>106.00995000000002</v>
      </c>
      <c r="N82" s="16">
        <f t="shared" si="32"/>
        <v>-11.486240000000002</v>
      </c>
      <c r="O82" s="16">
        <f t="shared" si="33"/>
        <v>78.685854316423274</v>
      </c>
      <c r="P82" s="67"/>
      <c r="Q82" s="68"/>
      <c r="R82" s="68"/>
      <c r="S82" s="68"/>
      <c r="T82" s="69"/>
    </row>
    <row r="83" spans="1:20" ht="1.5" hidden="1" customHeight="1" x14ac:dyDescent="0.3">
      <c r="A83" s="122" t="s">
        <v>162</v>
      </c>
      <c r="B83" s="109">
        <v>31020000</v>
      </c>
      <c r="C83" s="66">
        <f>'[1]3101_3102'!B131</f>
        <v>0</v>
      </c>
      <c r="D83" s="66">
        <f>'[1]3101_3102'!C131</f>
        <v>0</v>
      </c>
      <c r="E83" s="66">
        <f>'[1]3101_3102'!D131</f>
        <v>0</v>
      </c>
      <c r="F83" s="126">
        <f>'[1]3101_3102'!E131</f>
        <v>0</v>
      </c>
      <c r="G83" s="66">
        <f>'[1]3101_3102'!G131</f>
        <v>0</v>
      </c>
      <c r="H83" s="16">
        <f t="shared" si="26"/>
        <v>0</v>
      </c>
      <c r="I83" s="16">
        <f t="shared" si="27"/>
        <v>0</v>
      </c>
      <c r="J83" s="16">
        <f t="shared" si="28"/>
        <v>0</v>
      </c>
      <c r="K83" s="16">
        <f t="shared" si="29"/>
        <v>0</v>
      </c>
      <c r="L83" s="16">
        <f t="shared" si="30"/>
        <v>0</v>
      </c>
      <c r="M83" s="16">
        <f t="shared" si="31"/>
        <v>0</v>
      </c>
      <c r="N83" s="16">
        <f t="shared" si="32"/>
        <v>0</v>
      </c>
      <c r="O83" s="16">
        <f t="shared" si="33"/>
        <v>0</v>
      </c>
      <c r="P83" s="67"/>
      <c r="Q83" s="68"/>
      <c r="R83" s="68"/>
      <c r="S83" s="68"/>
      <c r="T83" s="69"/>
    </row>
    <row r="84" spans="1:20" ht="23.25" customHeight="1" x14ac:dyDescent="0.3">
      <c r="A84" s="207" t="s">
        <v>163</v>
      </c>
      <c r="B84" s="208"/>
      <c r="C84" s="127">
        <f t="shared" ref="C84:G84" si="35">C10+C45+C81</f>
        <v>8570548.9000000004</v>
      </c>
      <c r="D84" s="127">
        <f t="shared" si="35"/>
        <v>8820600.4762300011</v>
      </c>
      <c r="E84" s="127">
        <f t="shared" si="35"/>
        <v>4297694.4905599998</v>
      </c>
      <c r="F84" s="128">
        <f>F10+F45+F81</f>
        <v>4559448.4949699994</v>
      </c>
      <c r="G84" s="127">
        <f t="shared" si="35"/>
        <v>3725654.1691300012</v>
      </c>
      <c r="H84" s="129">
        <f t="shared" si="26"/>
        <v>-4011100.405030001</v>
      </c>
      <c r="I84" s="129">
        <f t="shared" si="27"/>
        <v>53.199025501972216</v>
      </c>
      <c r="J84" s="129">
        <f t="shared" si="28"/>
        <v>-4261151.9812600017</v>
      </c>
      <c r="K84" s="129">
        <f t="shared" si="29"/>
        <v>51.690908201283214</v>
      </c>
      <c r="L84" s="129">
        <f t="shared" si="30"/>
        <v>261754.00440999959</v>
      </c>
      <c r="M84" s="129">
        <f t="shared" si="31"/>
        <v>106.09056797743418</v>
      </c>
      <c r="N84" s="129">
        <f t="shared" si="32"/>
        <v>833794.3258399982</v>
      </c>
      <c r="O84" s="129">
        <f t="shared" si="33"/>
        <v>122.37981004111025</v>
      </c>
      <c r="P84" s="67"/>
      <c r="Q84" s="68"/>
      <c r="R84" s="68"/>
      <c r="S84" s="68"/>
      <c r="T84" s="69"/>
    </row>
    <row r="85" spans="1:20" ht="19.5" customHeight="1" x14ac:dyDescent="0.3">
      <c r="A85" s="209" t="s">
        <v>164</v>
      </c>
      <c r="B85" s="210"/>
      <c r="C85" s="210"/>
      <c r="D85" s="210"/>
      <c r="E85" s="210"/>
      <c r="F85" s="210"/>
      <c r="G85" s="210"/>
      <c r="H85" s="210"/>
      <c r="I85" s="210"/>
      <c r="J85" s="210"/>
      <c r="K85" s="210"/>
      <c r="L85" s="210"/>
      <c r="M85" s="210"/>
      <c r="N85" s="210"/>
      <c r="O85" s="211"/>
      <c r="P85" s="131"/>
      <c r="Q85" s="68"/>
      <c r="R85" s="68"/>
      <c r="S85" s="68"/>
    </row>
    <row r="86" spans="1:20" ht="19.5" customHeight="1" x14ac:dyDescent="0.3">
      <c r="A86" s="112" t="s">
        <v>84</v>
      </c>
      <c r="B86" s="113">
        <v>10000000</v>
      </c>
      <c r="C86" s="60">
        <f t="shared" ref="C86:G86" si="36">SUM(C87:C91)</f>
        <v>7481.3140000000003</v>
      </c>
      <c r="D86" s="60">
        <f t="shared" si="36"/>
        <v>7481.3140000000003</v>
      </c>
      <c r="E86" s="60">
        <f t="shared" si="36"/>
        <v>3518.9539999999997</v>
      </c>
      <c r="F86" s="125">
        <f t="shared" si="36"/>
        <v>6910.3512200000005</v>
      </c>
      <c r="G86" s="60">
        <f t="shared" si="36"/>
        <v>3408.7927500000001</v>
      </c>
      <c r="H86" s="41">
        <f t="shared" ref="H86:H114" si="37">F86-C86</f>
        <v>-570.96277999999984</v>
      </c>
      <c r="I86" s="41">
        <f t="shared" ref="I86:I114" si="38">IF(C86=0,0,F86/C86*100)</f>
        <v>92.368148429540582</v>
      </c>
      <c r="J86" s="41">
        <f t="shared" ref="J86:J114" si="39">F86-D86</f>
        <v>-570.96277999999984</v>
      </c>
      <c r="K86" s="41">
        <f t="shared" ref="K86:K114" si="40">IF(D86=0,0,F86/D86*100)</f>
        <v>92.368148429540582</v>
      </c>
      <c r="L86" s="41">
        <f t="shared" ref="L86:L114" si="41">F86-E86</f>
        <v>3391.3972200000007</v>
      </c>
      <c r="M86" s="41">
        <f t="shared" ref="M86:M114" si="42">IF(E86=0,0,F86/E86*100)</f>
        <v>196.37515068398167</v>
      </c>
      <c r="N86" s="41">
        <f t="shared" ref="N86:N114" si="43">F86-G86</f>
        <v>3501.5584700000004</v>
      </c>
      <c r="O86" s="41">
        <f t="shared" ref="O86:O114" si="44">IF(G86=0,0,F86/G86*100)</f>
        <v>202.72136579731929</v>
      </c>
      <c r="Q86" s="68"/>
      <c r="R86" s="68"/>
      <c r="S86" s="68"/>
    </row>
    <row r="87" spans="1:20" ht="30.75" hidden="1" customHeight="1" x14ac:dyDescent="0.3">
      <c r="A87" s="111" t="s">
        <v>165</v>
      </c>
      <c r="B87" s="109">
        <v>12020000</v>
      </c>
      <c r="C87" s="66">
        <f>'[1]1202_180415_1901_190202_1905'!B65</f>
        <v>0</v>
      </c>
      <c r="D87" s="66">
        <f>'[1]1202_180415_1901_190202_1905'!C65</f>
        <v>0</v>
      </c>
      <c r="E87" s="66">
        <f>'[1]1202_180415_1901_190202_1905'!D65</f>
        <v>0</v>
      </c>
      <c r="F87" s="110">
        <f>'[1]1202_180415_1901_190202_1905'!E65</f>
        <v>0</v>
      </c>
      <c r="G87" s="66">
        <f>'[1]1202_180415_1901_190202_1905'!G65</f>
        <v>0</v>
      </c>
      <c r="H87" s="16">
        <f t="shared" si="37"/>
        <v>0</v>
      </c>
      <c r="I87" s="16">
        <f t="shared" si="38"/>
        <v>0</v>
      </c>
      <c r="J87" s="16">
        <f t="shared" si="39"/>
        <v>0</v>
      </c>
      <c r="K87" s="16">
        <f t="shared" si="40"/>
        <v>0</v>
      </c>
      <c r="L87" s="16">
        <f t="shared" si="41"/>
        <v>0</v>
      </c>
      <c r="M87" s="16">
        <f t="shared" si="42"/>
        <v>0</v>
      </c>
      <c r="N87" s="16">
        <f t="shared" si="43"/>
        <v>0</v>
      </c>
      <c r="O87" s="16">
        <f t="shared" si="44"/>
        <v>0</v>
      </c>
      <c r="Q87" s="68"/>
      <c r="R87" s="68"/>
      <c r="S87" s="68"/>
    </row>
    <row r="88" spans="1:20" ht="20.9" hidden="1" customHeight="1" x14ac:dyDescent="0.3">
      <c r="A88" s="111" t="s">
        <v>166</v>
      </c>
      <c r="B88" s="109">
        <v>18041500</v>
      </c>
      <c r="C88" s="66">
        <f>'[1]1202_180415_1901_190202_1905'!B131</f>
        <v>0</v>
      </c>
      <c r="D88" s="66">
        <f>'[1]1202_180415_1901_190202_1905'!C131</f>
        <v>0</v>
      </c>
      <c r="E88" s="66">
        <f>'[1]1202_180415_1901_190202_1905'!D131</f>
        <v>0</v>
      </c>
      <c r="F88" s="110">
        <f>'[1]1202_180415_1901_190202_1905'!E131</f>
        <v>0</v>
      </c>
      <c r="G88" s="66">
        <f>'[1]1202_180415_1901_190202_1905'!G131</f>
        <v>0</v>
      </c>
      <c r="H88" s="16">
        <f t="shared" si="37"/>
        <v>0</v>
      </c>
      <c r="I88" s="16">
        <f t="shared" si="38"/>
        <v>0</v>
      </c>
      <c r="J88" s="16">
        <f t="shared" si="39"/>
        <v>0</v>
      </c>
      <c r="K88" s="16">
        <f t="shared" si="40"/>
        <v>0</v>
      </c>
      <c r="L88" s="16">
        <f t="shared" si="41"/>
        <v>0</v>
      </c>
      <c r="M88" s="16">
        <f t="shared" si="42"/>
        <v>0</v>
      </c>
      <c r="N88" s="16">
        <f t="shared" si="43"/>
        <v>0</v>
      </c>
      <c r="O88" s="16">
        <f t="shared" si="44"/>
        <v>0</v>
      </c>
      <c r="Q88" s="68"/>
      <c r="R88" s="68"/>
      <c r="S88" s="68"/>
    </row>
    <row r="89" spans="1:20" s="84" customFormat="1" ht="18.75" customHeight="1" x14ac:dyDescent="0.3">
      <c r="A89" s="111" t="s">
        <v>167</v>
      </c>
      <c r="B89" s="109">
        <v>19010000</v>
      </c>
      <c r="C89" s="66">
        <f>'[1]1202_180415_1901_190202_1905'!B197</f>
        <v>7481.3140000000003</v>
      </c>
      <c r="D89" s="66">
        <f>'[1]1202_180415_1901_190202_1905'!C197</f>
        <v>7481.3140000000003</v>
      </c>
      <c r="E89" s="66">
        <f>'[1]1202_180415_1901_190202_1905'!D197</f>
        <v>3518.9539999999997</v>
      </c>
      <c r="F89" s="110">
        <f>'[1]1202_180415_1901_190202_1905'!E197</f>
        <v>6910.3512200000005</v>
      </c>
      <c r="G89" s="66">
        <f>'[1]1202_180415_1901_190202_1905'!G197</f>
        <v>3408.7927500000001</v>
      </c>
      <c r="H89" s="16">
        <f t="shared" si="37"/>
        <v>-570.96277999999984</v>
      </c>
      <c r="I89" s="16">
        <f t="shared" si="38"/>
        <v>92.368148429540582</v>
      </c>
      <c r="J89" s="16">
        <f t="shared" si="39"/>
        <v>-570.96277999999984</v>
      </c>
      <c r="K89" s="16">
        <f t="shared" si="40"/>
        <v>92.368148429540582</v>
      </c>
      <c r="L89" s="16">
        <f t="shared" si="41"/>
        <v>3391.3972200000007</v>
      </c>
      <c r="M89" s="16">
        <f t="shared" si="42"/>
        <v>196.37515068398167</v>
      </c>
      <c r="N89" s="16">
        <f t="shared" si="43"/>
        <v>3501.5584700000004</v>
      </c>
      <c r="O89" s="16">
        <f t="shared" si="44"/>
        <v>202.72136579731929</v>
      </c>
      <c r="P89" s="130"/>
      <c r="Q89" s="68"/>
      <c r="R89" s="68"/>
      <c r="S89" s="68"/>
    </row>
    <row r="90" spans="1:20" ht="12.65" hidden="1" customHeight="1" x14ac:dyDescent="0.3">
      <c r="A90" s="111" t="s">
        <v>168</v>
      </c>
      <c r="B90" s="109">
        <v>19020200</v>
      </c>
      <c r="C90" s="66">
        <f>'[1]1202_180415_1901_190202_1905'!B263</f>
        <v>0</v>
      </c>
      <c r="D90" s="66">
        <f>'[1]1202_180415_1901_190202_1905'!C263</f>
        <v>0</v>
      </c>
      <c r="E90" s="66">
        <f>'[1]1202_180415_1901_190202_1905'!D263</f>
        <v>0</v>
      </c>
      <c r="F90" s="110">
        <f>'[1]1202_180415_1901_190202_1905'!E263</f>
        <v>0</v>
      </c>
      <c r="G90" s="66">
        <f>'[1]1202_180415_1901_190202_1905'!G263</f>
        <v>0</v>
      </c>
      <c r="H90" s="16">
        <f t="shared" si="37"/>
        <v>0</v>
      </c>
      <c r="I90" s="16">
        <f t="shared" si="38"/>
        <v>0</v>
      </c>
      <c r="J90" s="16">
        <f t="shared" si="39"/>
        <v>0</v>
      </c>
      <c r="K90" s="16">
        <f t="shared" si="40"/>
        <v>0</v>
      </c>
      <c r="L90" s="16">
        <f t="shared" si="41"/>
        <v>0</v>
      </c>
      <c r="M90" s="16">
        <f t="shared" si="42"/>
        <v>0</v>
      </c>
      <c r="N90" s="16">
        <f t="shared" si="43"/>
        <v>0</v>
      </c>
      <c r="O90" s="16">
        <f t="shared" si="44"/>
        <v>0</v>
      </c>
      <c r="P90" s="130"/>
      <c r="Q90" s="68"/>
      <c r="R90" s="68"/>
      <c r="S90" s="68"/>
    </row>
    <row r="91" spans="1:20" ht="22.15" hidden="1" customHeight="1" x14ac:dyDescent="0.3">
      <c r="A91" s="111" t="s">
        <v>169</v>
      </c>
      <c r="B91" s="109">
        <v>19050000</v>
      </c>
      <c r="C91" s="66">
        <f>'[1]1202_180415_1901_190202_1905'!B329</f>
        <v>0</v>
      </c>
      <c r="D91" s="66">
        <f>'[1]1202_180415_1901_190202_1905'!C329</f>
        <v>0</v>
      </c>
      <c r="E91" s="66">
        <f>'[1]1202_180415_1901_190202_1905'!D329</f>
        <v>0</v>
      </c>
      <c r="F91" s="110">
        <f>'[1]1202_180415_1901_190202_1905'!E329</f>
        <v>0</v>
      </c>
      <c r="G91" s="66">
        <f>'[1]1202_180415_1901_190202_1905'!G329</f>
        <v>0</v>
      </c>
      <c r="H91" s="16">
        <f t="shared" si="37"/>
        <v>0</v>
      </c>
      <c r="I91" s="16">
        <f t="shared" si="38"/>
        <v>0</v>
      </c>
      <c r="J91" s="16">
        <f t="shared" si="39"/>
        <v>0</v>
      </c>
      <c r="K91" s="16">
        <f t="shared" si="40"/>
        <v>0</v>
      </c>
      <c r="L91" s="16">
        <f t="shared" si="41"/>
        <v>0</v>
      </c>
      <c r="M91" s="16">
        <f t="shared" si="42"/>
        <v>0</v>
      </c>
      <c r="N91" s="16">
        <f t="shared" si="43"/>
        <v>0</v>
      </c>
      <c r="O91" s="16">
        <f t="shared" si="44"/>
        <v>0</v>
      </c>
      <c r="P91" s="130"/>
      <c r="Q91" s="68"/>
      <c r="R91" s="68"/>
      <c r="S91" s="68"/>
    </row>
    <row r="92" spans="1:20" ht="21.25" customHeight="1" x14ac:dyDescent="0.3">
      <c r="A92" s="112" t="s">
        <v>125</v>
      </c>
      <c r="B92" s="132">
        <v>20000000</v>
      </c>
      <c r="C92" s="60">
        <f t="shared" ref="C92:G92" si="45">SUM(C93:C100)</f>
        <v>363553.10600000003</v>
      </c>
      <c r="D92" s="60">
        <f t="shared" si="45"/>
        <v>555558.11191999994</v>
      </c>
      <c r="E92" s="60">
        <f t="shared" si="45"/>
        <v>287784.12879500003</v>
      </c>
      <c r="F92" s="125">
        <f t="shared" si="45"/>
        <v>298738.06809999997</v>
      </c>
      <c r="G92" s="60">
        <f t="shared" si="45"/>
        <v>347899.40023999993</v>
      </c>
      <c r="H92" s="41">
        <f t="shared" si="37"/>
        <v>-64815.037900000054</v>
      </c>
      <c r="I92" s="41">
        <f t="shared" si="38"/>
        <v>82.171782655599131</v>
      </c>
      <c r="J92" s="41">
        <f t="shared" si="39"/>
        <v>-256820.04381999996</v>
      </c>
      <c r="K92" s="41">
        <f t="shared" si="40"/>
        <v>53.772604825724891</v>
      </c>
      <c r="L92" s="41">
        <f t="shared" si="41"/>
        <v>10953.939304999949</v>
      </c>
      <c r="M92" s="41">
        <f t="shared" si="42"/>
        <v>103.80630417350183</v>
      </c>
      <c r="N92" s="41">
        <f t="shared" si="43"/>
        <v>-49161.332139999955</v>
      </c>
      <c r="O92" s="41">
        <f t="shared" si="44"/>
        <v>85.86909546090456</v>
      </c>
      <c r="P92" s="130"/>
      <c r="Q92" s="68"/>
      <c r="R92" s="68"/>
      <c r="S92" s="68"/>
    </row>
    <row r="93" spans="1:20" ht="15.65" hidden="1" customHeight="1" x14ac:dyDescent="0.3">
      <c r="A93" s="111" t="s">
        <v>170</v>
      </c>
      <c r="B93" s="109">
        <v>21090000</v>
      </c>
      <c r="C93" s="66">
        <f>'[1]2109_2111_2406'!B65</f>
        <v>0</v>
      </c>
      <c r="D93" s="66">
        <f>'[1]2109_2111_2406'!C65</f>
        <v>0</v>
      </c>
      <c r="E93" s="66">
        <f>'[1]2109_2111_2406'!D65</f>
        <v>0</v>
      </c>
      <c r="F93" s="110">
        <f>'[1]2109_2111_2406'!E65</f>
        <v>0</v>
      </c>
      <c r="G93" s="66">
        <f>'[1]2109_2111_2406'!G65</f>
        <v>0</v>
      </c>
      <c r="H93" s="16">
        <f t="shared" si="37"/>
        <v>0</v>
      </c>
      <c r="I93" s="16">
        <f t="shared" si="38"/>
        <v>0</v>
      </c>
      <c r="J93" s="16">
        <f t="shared" si="39"/>
        <v>0</v>
      </c>
      <c r="K93" s="16">
        <f t="shared" si="40"/>
        <v>0</v>
      </c>
      <c r="L93" s="16">
        <f t="shared" si="41"/>
        <v>0</v>
      </c>
      <c r="M93" s="16">
        <f t="shared" si="42"/>
        <v>0</v>
      </c>
      <c r="N93" s="29">
        <f t="shared" si="43"/>
        <v>0</v>
      </c>
      <c r="O93" s="29">
        <f t="shared" si="44"/>
        <v>0</v>
      </c>
      <c r="P93" s="130"/>
      <c r="Q93" s="68"/>
      <c r="R93" s="68"/>
      <c r="S93" s="68"/>
    </row>
    <row r="94" spans="1:20" ht="35.5" customHeight="1" x14ac:dyDescent="0.3">
      <c r="A94" s="111" t="s">
        <v>171</v>
      </c>
      <c r="B94" s="109">
        <v>21110000</v>
      </c>
      <c r="C94" s="66">
        <f>'[1]2109_2111_2406'!B131</f>
        <v>0</v>
      </c>
      <c r="D94" s="66">
        <f>'[1]2109_2111_2406'!C131</f>
        <v>1125</v>
      </c>
      <c r="E94" s="66">
        <f>'[1]2109_2111_2406'!D131</f>
        <v>1125</v>
      </c>
      <c r="F94" s="110">
        <f>'[1]2109_2111_2406'!E131</f>
        <v>1662.146</v>
      </c>
      <c r="G94" s="66">
        <f>'[1]2109_2111_2406'!G131</f>
        <v>0</v>
      </c>
      <c r="H94" s="16">
        <f t="shared" si="37"/>
        <v>1662.146</v>
      </c>
      <c r="I94" s="16">
        <f t="shared" si="38"/>
        <v>0</v>
      </c>
      <c r="J94" s="16">
        <f t="shared" si="39"/>
        <v>537.14599999999996</v>
      </c>
      <c r="K94" s="16">
        <f t="shared" si="40"/>
        <v>147.74631111111111</v>
      </c>
      <c r="L94" s="16">
        <f t="shared" si="41"/>
        <v>537.14599999999996</v>
      </c>
      <c r="M94" s="16">
        <f t="shared" si="42"/>
        <v>147.74631111111111</v>
      </c>
      <c r="N94" s="23">
        <f t="shared" si="43"/>
        <v>1662.146</v>
      </c>
      <c r="O94" s="29">
        <f t="shared" si="44"/>
        <v>0</v>
      </c>
      <c r="P94" s="130"/>
      <c r="Q94" s="68"/>
      <c r="R94" s="68"/>
      <c r="S94" s="68"/>
    </row>
    <row r="95" spans="1:20" ht="34.5" customHeight="1" x14ac:dyDescent="0.3">
      <c r="A95" s="111" t="s">
        <v>172</v>
      </c>
      <c r="B95" s="109">
        <v>24061600</v>
      </c>
      <c r="C95" s="66">
        <f>'[1]2109_2111_2406'!B197</f>
        <v>10</v>
      </c>
      <c r="D95" s="66">
        <f>'[1]2109_2111_2406'!C197</f>
        <v>0</v>
      </c>
      <c r="E95" s="66">
        <f>'[1]2109_2111_2406'!D197</f>
        <v>0</v>
      </c>
      <c r="F95" s="110">
        <f>'[1]2109_2111_2406'!E197</f>
        <v>75.636389999999992</v>
      </c>
      <c r="G95" s="66">
        <f>'[1]2109_2111_2406'!G197</f>
        <v>26.807369999999999</v>
      </c>
      <c r="H95" s="16">
        <f t="shared" si="37"/>
        <v>65.636389999999992</v>
      </c>
      <c r="I95" s="16">
        <f t="shared" si="38"/>
        <v>756.36389999999994</v>
      </c>
      <c r="J95" s="16">
        <f t="shared" si="39"/>
        <v>75.636389999999992</v>
      </c>
      <c r="K95" s="16">
        <f t="shared" si="40"/>
        <v>0</v>
      </c>
      <c r="L95" s="16">
        <f t="shared" si="41"/>
        <v>75.636389999999992</v>
      </c>
      <c r="M95" s="16">
        <f t="shared" si="42"/>
        <v>0</v>
      </c>
      <c r="N95" s="16">
        <f t="shared" si="43"/>
        <v>48.829019999999993</v>
      </c>
      <c r="O95" s="16">
        <f t="shared" si="44"/>
        <v>282.14774519096795</v>
      </c>
      <c r="P95" s="130"/>
      <c r="Q95" s="68"/>
      <c r="R95" s="68"/>
      <c r="S95" s="68"/>
    </row>
    <row r="96" spans="1:20" ht="63" customHeight="1" x14ac:dyDescent="0.3">
      <c r="A96" s="111" t="s">
        <v>173</v>
      </c>
      <c r="B96" s="109">
        <v>24062100</v>
      </c>
      <c r="C96" s="66">
        <f>'[1]2109_2111_2406'!B263</f>
        <v>887.2</v>
      </c>
      <c r="D96" s="66">
        <f>'[1]2109_2111_2406'!C263</f>
        <v>1090.502</v>
      </c>
      <c r="E96" s="66">
        <f>'[1]2109_2111_2406'!D263</f>
        <v>455.50200000000007</v>
      </c>
      <c r="F96" s="110">
        <f>'[1]2109_2111_2406'!E263</f>
        <v>4844.59519</v>
      </c>
      <c r="G96" s="66">
        <f>'[1]2109_2111_2406'!G263</f>
        <v>701.55470999999989</v>
      </c>
      <c r="H96" s="16">
        <f t="shared" si="37"/>
        <v>3957.3951900000002</v>
      </c>
      <c r="I96" s="16">
        <f t="shared" si="38"/>
        <v>546.05446235347154</v>
      </c>
      <c r="J96" s="16">
        <f t="shared" si="39"/>
        <v>3754.09319</v>
      </c>
      <c r="K96" s="16">
        <f t="shared" si="40"/>
        <v>444.25367307900399</v>
      </c>
      <c r="L96" s="16">
        <f t="shared" si="41"/>
        <v>4389.0931899999996</v>
      </c>
      <c r="M96" s="16">
        <f t="shared" si="42"/>
        <v>1063.5727592853596</v>
      </c>
      <c r="N96" s="16">
        <f t="shared" si="43"/>
        <v>4143.0404799999997</v>
      </c>
      <c r="O96" s="16">
        <f t="shared" si="44"/>
        <v>690.55130283424376</v>
      </c>
      <c r="P96" s="130"/>
      <c r="Q96" s="68"/>
      <c r="R96" s="68"/>
      <c r="S96" s="68"/>
    </row>
    <row r="97" spans="1:19" ht="19.5" customHeight="1" x14ac:dyDescent="0.3">
      <c r="A97" s="122" t="s">
        <v>174</v>
      </c>
      <c r="B97" s="109">
        <v>24110700</v>
      </c>
      <c r="C97" s="66">
        <f>'[1]241100_2417_2500'!B65</f>
        <v>0.10100000000000001</v>
      </c>
      <c r="D97" s="66">
        <f>'[1]241100_2417_2500'!C65</f>
        <v>0.10100000000000001</v>
      </c>
      <c r="E97" s="66">
        <f>'[1]241100_2417_2500'!D65</f>
        <v>0.10100000000000001</v>
      </c>
      <c r="F97" s="110">
        <f>'[1]241100_2417_2500'!E65</f>
        <v>0.10100000000000001</v>
      </c>
      <c r="G97" s="66">
        <f>'[1]241100_2417_2500'!G65</f>
        <v>0.10100000000000001</v>
      </c>
      <c r="H97" s="16">
        <f t="shared" si="37"/>
        <v>0</v>
      </c>
      <c r="I97" s="16">
        <f t="shared" si="38"/>
        <v>100</v>
      </c>
      <c r="J97" s="16">
        <f t="shared" si="39"/>
        <v>0</v>
      </c>
      <c r="K97" s="16">
        <f t="shared" si="40"/>
        <v>100</v>
      </c>
      <c r="L97" s="16">
        <f t="shared" si="41"/>
        <v>0</v>
      </c>
      <c r="M97" s="16">
        <f t="shared" si="42"/>
        <v>100</v>
      </c>
      <c r="N97" s="16">
        <f t="shared" si="43"/>
        <v>0</v>
      </c>
      <c r="O97" s="16">
        <f t="shared" si="44"/>
        <v>100</v>
      </c>
      <c r="P97" s="130"/>
      <c r="Q97" s="68"/>
      <c r="R97" s="68"/>
      <c r="S97" s="68"/>
    </row>
    <row r="98" spans="1:19" ht="64.5" customHeight="1" x14ac:dyDescent="0.3">
      <c r="A98" s="122" t="s">
        <v>175</v>
      </c>
      <c r="B98" s="109">
        <v>24110900</v>
      </c>
      <c r="C98" s="66">
        <f>'[1]241100_2417_2500'!B131</f>
        <v>82.8</v>
      </c>
      <c r="D98" s="66">
        <f>'[1]241100_2417_2500'!C131</f>
        <v>82.8</v>
      </c>
      <c r="E98" s="66">
        <f>'[1]241100_2417_2500'!D131</f>
        <v>42</v>
      </c>
      <c r="F98" s="110">
        <f>'[1]241100_2417_2500'!E131</f>
        <v>40.758609999999997</v>
      </c>
      <c r="G98" s="66">
        <f>'[1]241100_2417_2500'!G131</f>
        <v>46.639199999999995</v>
      </c>
      <c r="H98" s="16">
        <f t="shared" si="37"/>
        <v>-42.04139</v>
      </c>
      <c r="I98" s="16">
        <f t="shared" si="38"/>
        <v>49.225374396135265</v>
      </c>
      <c r="J98" s="16">
        <f t="shared" si="39"/>
        <v>-42.04139</v>
      </c>
      <c r="K98" s="16">
        <f t="shared" si="40"/>
        <v>49.225374396135265</v>
      </c>
      <c r="L98" s="16">
        <f t="shared" si="41"/>
        <v>-1.2413900000000027</v>
      </c>
      <c r="M98" s="16">
        <f t="shared" si="42"/>
        <v>97.044309523809517</v>
      </c>
      <c r="N98" s="16">
        <f t="shared" si="43"/>
        <v>-5.880589999999998</v>
      </c>
      <c r="O98" s="16">
        <f t="shared" si="44"/>
        <v>87.391314602308796</v>
      </c>
      <c r="P98" s="130"/>
      <c r="Q98" s="68"/>
      <c r="R98" s="68"/>
      <c r="S98" s="68"/>
    </row>
    <row r="99" spans="1:19" ht="33" customHeight="1" x14ac:dyDescent="0.3">
      <c r="A99" s="111" t="s">
        <v>176</v>
      </c>
      <c r="B99" s="109">
        <v>24170000</v>
      </c>
      <c r="C99" s="66">
        <f>'[1]241100_2417_2500'!B197</f>
        <v>4327.2</v>
      </c>
      <c r="D99" s="66">
        <f>'[1]241100_2417_2500'!C197</f>
        <v>4597.2</v>
      </c>
      <c r="E99" s="66">
        <f>'[1]241100_2417_2500'!D197</f>
        <v>2002.6</v>
      </c>
      <c r="F99" s="110">
        <f>'[1]241100_2417_2500'!E197</f>
        <v>8945.0775699999995</v>
      </c>
      <c r="G99" s="66">
        <f>'[1]241100_2417_2500'!G197</f>
        <v>3075.2193300000004</v>
      </c>
      <c r="H99" s="16">
        <f t="shared" si="37"/>
        <v>4617.8775699999997</v>
      </c>
      <c r="I99" s="16">
        <f t="shared" si="38"/>
        <v>206.71745170086893</v>
      </c>
      <c r="J99" s="16">
        <f t="shared" si="39"/>
        <v>4347.8775699999997</v>
      </c>
      <c r="K99" s="16">
        <f t="shared" si="40"/>
        <v>194.57664600191421</v>
      </c>
      <c r="L99" s="16">
        <f t="shared" si="41"/>
        <v>6942.4775699999991</v>
      </c>
      <c r="M99" s="16">
        <f t="shared" si="42"/>
        <v>446.67320333566363</v>
      </c>
      <c r="N99" s="16">
        <f t="shared" si="43"/>
        <v>5869.8582399999996</v>
      </c>
      <c r="O99" s="16">
        <f t="shared" si="44"/>
        <v>290.87608427591402</v>
      </c>
      <c r="P99" s="130"/>
      <c r="Q99" s="68"/>
      <c r="R99" s="68"/>
      <c r="S99" s="68"/>
    </row>
    <row r="100" spans="1:19" ht="19.5" customHeight="1" x14ac:dyDescent="0.3">
      <c r="A100" s="111" t="s">
        <v>177</v>
      </c>
      <c r="B100" s="109">
        <v>25000000</v>
      </c>
      <c r="C100" s="66">
        <f>'[1]241100_2417_2500'!B263</f>
        <v>358245.80500000005</v>
      </c>
      <c r="D100" s="66">
        <f>'[1]241100_2417_2500'!C263</f>
        <v>548662.50891999993</v>
      </c>
      <c r="E100" s="66">
        <f>'[1]241100_2417_2500'!D263</f>
        <v>284158.92579500005</v>
      </c>
      <c r="F100" s="66">
        <f>'[1]241100_2417_2500'!E263</f>
        <v>283169.75334</v>
      </c>
      <c r="G100" s="66">
        <f>'[1]241100_2417_2500'!G263</f>
        <v>344049.07862999995</v>
      </c>
      <c r="H100" s="16">
        <f t="shared" si="37"/>
        <v>-75076.051660000056</v>
      </c>
      <c r="I100" s="16">
        <f t="shared" si="38"/>
        <v>79.043424762503491</v>
      </c>
      <c r="J100" s="16">
        <f t="shared" si="39"/>
        <v>-265492.75557999994</v>
      </c>
      <c r="K100" s="16">
        <f t="shared" si="40"/>
        <v>51.610917228042055</v>
      </c>
      <c r="L100" s="16">
        <f t="shared" si="41"/>
        <v>-989.17245500005083</v>
      </c>
      <c r="M100" s="16">
        <f t="shared" si="42"/>
        <v>99.651894638807264</v>
      </c>
      <c r="N100" s="16">
        <f t="shared" si="43"/>
        <v>-60879.32528999995</v>
      </c>
      <c r="O100" s="16">
        <f t="shared" si="44"/>
        <v>82.305046264788501</v>
      </c>
      <c r="P100" s="130"/>
      <c r="Q100" s="68"/>
      <c r="R100" s="68"/>
      <c r="S100" s="68"/>
    </row>
    <row r="101" spans="1:19" ht="19.5" customHeight="1" x14ac:dyDescent="0.3">
      <c r="A101" s="42" t="s">
        <v>160</v>
      </c>
      <c r="B101" s="113">
        <v>30000000</v>
      </c>
      <c r="C101" s="60">
        <f t="shared" ref="C101:G101" si="46">C102+C103</f>
        <v>193475.77799999999</v>
      </c>
      <c r="D101" s="60">
        <f t="shared" si="46"/>
        <v>206795.533</v>
      </c>
      <c r="E101" s="60">
        <f t="shared" si="46"/>
        <v>107185.58399999999</v>
      </c>
      <c r="F101" s="125">
        <f t="shared" si="46"/>
        <v>121926.07027999999</v>
      </c>
      <c r="G101" s="60">
        <f t="shared" si="46"/>
        <v>180748.39199</v>
      </c>
      <c r="H101" s="79">
        <f t="shared" si="37"/>
        <v>-71549.707720000006</v>
      </c>
      <c r="I101" s="79">
        <f t="shared" si="38"/>
        <v>63.018777616699907</v>
      </c>
      <c r="J101" s="41">
        <f t="shared" si="39"/>
        <v>-84869.46272000001</v>
      </c>
      <c r="K101" s="41">
        <f t="shared" si="40"/>
        <v>58.959721475221606</v>
      </c>
      <c r="L101" s="41">
        <f t="shared" si="41"/>
        <v>14740.486279999997</v>
      </c>
      <c r="M101" s="41">
        <f t="shared" si="42"/>
        <v>113.7523029962686</v>
      </c>
      <c r="N101" s="41">
        <f t="shared" si="43"/>
        <v>-58822.321710000018</v>
      </c>
      <c r="O101" s="41">
        <f t="shared" si="44"/>
        <v>67.456240654547912</v>
      </c>
      <c r="P101" s="130"/>
      <c r="Q101" s="68"/>
      <c r="R101" s="68"/>
      <c r="S101" s="68"/>
    </row>
    <row r="102" spans="1:19" ht="35.5" customHeight="1" x14ac:dyDescent="0.3">
      <c r="A102" s="111" t="s">
        <v>178</v>
      </c>
      <c r="B102" s="109">
        <v>31030000</v>
      </c>
      <c r="C102" s="66">
        <f>'[1]3103_3301_БР'!B65</f>
        <v>20000</v>
      </c>
      <c r="D102" s="66">
        <f>'[1]3103_3301_БР'!C65</f>
        <v>20400.726999999999</v>
      </c>
      <c r="E102" s="66">
        <f>'[1]3103_3301_БР'!D65</f>
        <v>10400.727000000001</v>
      </c>
      <c r="F102" s="110">
        <f>'[1]3103_3301_БР'!E65</f>
        <v>10891.53607</v>
      </c>
      <c r="G102" s="66">
        <f>'[1]3103_3301_БР'!G65</f>
        <v>8757.8826300000001</v>
      </c>
      <c r="H102" s="16">
        <f t="shared" si="37"/>
        <v>-9108.4639299999999</v>
      </c>
      <c r="I102" s="16">
        <f t="shared" si="38"/>
        <v>54.457680350000004</v>
      </c>
      <c r="J102" s="16">
        <f t="shared" si="39"/>
        <v>-9509.1909299999988</v>
      </c>
      <c r="K102" s="16">
        <f t="shared" si="40"/>
        <v>53.387980095023089</v>
      </c>
      <c r="L102" s="16">
        <f t="shared" si="41"/>
        <v>490.80906999999934</v>
      </c>
      <c r="M102" s="16">
        <f t="shared" si="42"/>
        <v>104.71898810535069</v>
      </c>
      <c r="N102" s="16">
        <f t="shared" si="43"/>
        <v>2133.65344</v>
      </c>
      <c r="O102" s="16">
        <f t="shared" si="44"/>
        <v>124.36266310182327</v>
      </c>
      <c r="P102" s="130"/>
      <c r="Q102" s="68"/>
      <c r="R102" s="68"/>
      <c r="S102" s="68"/>
    </row>
    <row r="103" spans="1:19" ht="31.75" customHeight="1" x14ac:dyDescent="0.3">
      <c r="A103" s="133" t="s">
        <v>179</v>
      </c>
      <c r="B103" s="120">
        <v>33010000</v>
      </c>
      <c r="C103" s="78">
        <f>SUM(C104:C107)</f>
        <v>173475.77799999999</v>
      </c>
      <c r="D103" s="78">
        <f t="shared" ref="D103:G103" si="47">SUM(D104:D107)</f>
        <v>186394.80599999998</v>
      </c>
      <c r="E103" s="78">
        <f t="shared" si="47"/>
        <v>96784.856999999989</v>
      </c>
      <c r="F103" s="78">
        <f t="shared" si="47"/>
        <v>111034.53420999998</v>
      </c>
      <c r="G103" s="78">
        <f t="shared" si="47"/>
        <v>171990.50936</v>
      </c>
      <c r="H103" s="79">
        <f t="shared" si="37"/>
        <v>-62441.243790000008</v>
      </c>
      <c r="I103" s="79">
        <f t="shared" si="38"/>
        <v>64.005785412877643</v>
      </c>
      <c r="J103" s="79">
        <f t="shared" si="39"/>
        <v>-75360.271789999999</v>
      </c>
      <c r="K103" s="79">
        <f t="shared" si="40"/>
        <v>59.569543053683581</v>
      </c>
      <c r="L103" s="79">
        <f t="shared" si="41"/>
        <v>14249.677209999994</v>
      </c>
      <c r="M103" s="79">
        <f t="shared" si="42"/>
        <v>114.72304413282338</v>
      </c>
      <c r="N103" s="79">
        <f t="shared" si="43"/>
        <v>-60955.975150000013</v>
      </c>
      <c r="O103" s="79">
        <f t="shared" si="44"/>
        <v>64.558523969243737</v>
      </c>
      <c r="P103" s="130"/>
      <c r="Q103" s="68"/>
      <c r="R103" s="68"/>
      <c r="S103" s="68"/>
    </row>
    <row r="104" spans="1:19" ht="47.25" customHeight="1" x14ac:dyDescent="0.3">
      <c r="A104" s="111" t="s">
        <v>180</v>
      </c>
      <c r="B104" s="109">
        <v>33010100</v>
      </c>
      <c r="C104" s="66">
        <f>'[1]3103_3301_БР'!B131</f>
        <v>173172.12</v>
      </c>
      <c r="D104" s="66">
        <f>'[1]3103_3301_БР'!C131</f>
        <v>186091.14799999999</v>
      </c>
      <c r="E104" s="66">
        <f>'[1]3103_3301_БР'!D131</f>
        <v>96558.027999999991</v>
      </c>
      <c r="F104" s="110">
        <f>'[1]3103_3301_БР'!E131</f>
        <v>109343.89661</v>
      </c>
      <c r="G104" s="66">
        <f>'[1]3103_3301_БР'!G131</f>
        <v>171593.60329999999</v>
      </c>
      <c r="H104" s="16">
        <f t="shared" si="37"/>
        <v>-63828.223389999999</v>
      </c>
      <c r="I104" s="16">
        <f t="shared" si="38"/>
        <v>63.14174395393438</v>
      </c>
      <c r="J104" s="16">
        <f t="shared" si="39"/>
        <v>-76747.25138999999</v>
      </c>
      <c r="K104" s="16">
        <f t="shared" si="40"/>
        <v>58.758247119846885</v>
      </c>
      <c r="L104" s="16">
        <f t="shared" si="41"/>
        <v>12785.868610000005</v>
      </c>
      <c r="M104" s="16">
        <f t="shared" si="42"/>
        <v>113.2416422278218</v>
      </c>
      <c r="N104" s="16">
        <f t="shared" si="43"/>
        <v>-62249.706689999992</v>
      </c>
      <c r="O104" s="16">
        <f t="shared" si="44"/>
        <v>63.722594844536374</v>
      </c>
      <c r="P104" s="130"/>
      <c r="Q104" s="68"/>
      <c r="R104" s="68"/>
      <c r="S104" s="68"/>
    </row>
    <row r="105" spans="1:19" ht="49.75" hidden="1" customHeight="1" x14ac:dyDescent="0.3">
      <c r="A105" s="111" t="s">
        <v>181</v>
      </c>
      <c r="B105" s="109">
        <v>33010200</v>
      </c>
      <c r="C105" s="66">
        <f>'[1]3103_3301_БР'!B197</f>
        <v>0</v>
      </c>
      <c r="D105" s="66">
        <f>'[1]3103_3301_БР'!C197</f>
        <v>0</v>
      </c>
      <c r="E105" s="66">
        <f>'[1]3103_3301_БР'!D197</f>
        <v>0</v>
      </c>
      <c r="F105" s="110">
        <f>'[1]3103_3301_БР'!E197</f>
        <v>0</v>
      </c>
      <c r="G105" s="66">
        <f>'[1]3103_3301_БР'!G197</f>
        <v>0</v>
      </c>
      <c r="H105" s="16">
        <f t="shared" si="37"/>
        <v>0</v>
      </c>
      <c r="I105" s="16">
        <f t="shared" si="38"/>
        <v>0</v>
      </c>
      <c r="J105" s="16">
        <f t="shared" si="39"/>
        <v>0</v>
      </c>
      <c r="K105" s="16">
        <f t="shared" si="40"/>
        <v>0</v>
      </c>
      <c r="L105" s="16">
        <f t="shared" si="41"/>
        <v>0</v>
      </c>
      <c r="M105" s="16">
        <f t="shared" si="42"/>
        <v>0</v>
      </c>
      <c r="N105" s="16">
        <f t="shared" si="43"/>
        <v>0</v>
      </c>
      <c r="O105" s="16">
        <f t="shared" si="44"/>
        <v>0</v>
      </c>
      <c r="P105" s="130"/>
      <c r="Q105" s="68"/>
      <c r="R105" s="68"/>
      <c r="S105" s="68"/>
    </row>
    <row r="106" spans="1:19" ht="65.25" customHeight="1" x14ac:dyDescent="0.3">
      <c r="A106" s="111" t="s">
        <v>182</v>
      </c>
      <c r="B106" s="109">
        <v>33010400</v>
      </c>
      <c r="C106" s="66">
        <f>'[1]3103_3301_БР'!B263</f>
        <v>53.658000000000001</v>
      </c>
      <c r="D106" s="66">
        <f>'[1]3103_3301_БР'!C263</f>
        <v>53.658000000000001</v>
      </c>
      <c r="E106" s="66">
        <f>'[1]3103_3301_БР'!D263</f>
        <v>26.829000000000001</v>
      </c>
      <c r="F106" s="110">
        <f>'[1]3103_3301_БР'!E263</f>
        <v>346.67450000000002</v>
      </c>
      <c r="G106" s="66">
        <f>'[1]3103_3301_БР'!G263</f>
        <v>312.94</v>
      </c>
      <c r="H106" s="16">
        <f t="shared" si="37"/>
        <v>293.01650000000001</v>
      </c>
      <c r="I106" s="16">
        <f t="shared" si="38"/>
        <v>646.0816653621082</v>
      </c>
      <c r="J106" s="16">
        <f t="shared" si="39"/>
        <v>293.01650000000001</v>
      </c>
      <c r="K106" s="16">
        <f t="shared" si="40"/>
        <v>646.0816653621082</v>
      </c>
      <c r="L106" s="16">
        <f t="shared" si="41"/>
        <v>319.84550000000002</v>
      </c>
      <c r="M106" s="16">
        <f t="shared" si="42"/>
        <v>1292.1633307242164</v>
      </c>
      <c r="N106" s="16">
        <f t="shared" si="43"/>
        <v>33.734500000000025</v>
      </c>
      <c r="O106" s="16">
        <f t="shared" si="44"/>
        <v>110.77986195436826</v>
      </c>
      <c r="P106" s="130"/>
      <c r="Q106" s="68"/>
      <c r="R106" s="68"/>
      <c r="S106" s="68"/>
    </row>
    <row r="107" spans="1:19" ht="62.5" customHeight="1" x14ac:dyDescent="0.3">
      <c r="A107" s="117" t="s">
        <v>183</v>
      </c>
      <c r="B107" s="109">
        <v>33010500</v>
      </c>
      <c r="C107" s="66">
        <f>'[1]3103_3301_БР'!B395</f>
        <v>250</v>
      </c>
      <c r="D107" s="66">
        <f>'[1]3103_3301_БР'!C395</f>
        <v>250</v>
      </c>
      <c r="E107" s="66">
        <f>'[1]3103_3301_БР'!D395</f>
        <v>200</v>
      </c>
      <c r="F107" s="66">
        <f>'[1]3103_3301_БР'!E395</f>
        <v>1343.9630999999999</v>
      </c>
      <c r="G107" s="66">
        <f>'[1]3103_3301_БР'!G395</f>
        <v>83.966059999999999</v>
      </c>
      <c r="H107" s="16">
        <f t="shared" si="37"/>
        <v>1093.9630999999999</v>
      </c>
      <c r="I107" s="16">
        <f t="shared" si="38"/>
        <v>537.58523999999989</v>
      </c>
      <c r="J107" s="16">
        <f t="shared" si="39"/>
        <v>1093.9630999999999</v>
      </c>
      <c r="K107" s="16">
        <f t="shared" si="40"/>
        <v>537.58523999999989</v>
      </c>
      <c r="L107" s="16">
        <f t="shared" si="41"/>
        <v>1143.9630999999999</v>
      </c>
      <c r="M107" s="16">
        <f t="shared" si="42"/>
        <v>671.98154999999997</v>
      </c>
      <c r="N107" s="16">
        <f t="shared" si="43"/>
        <v>1259.99704</v>
      </c>
      <c r="O107" s="16">
        <f t="shared" si="44"/>
        <v>1600.6027911753868</v>
      </c>
      <c r="P107" s="130"/>
      <c r="Q107" s="68"/>
      <c r="R107" s="68"/>
      <c r="S107" s="68"/>
    </row>
    <row r="108" spans="1:19" ht="22.75" customHeight="1" x14ac:dyDescent="0.3">
      <c r="A108" s="42" t="s">
        <v>184</v>
      </c>
      <c r="B108" s="113">
        <v>50000000</v>
      </c>
      <c r="C108" s="134">
        <f t="shared" ref="C108:G108" si="48">C109</f>
        <v>127070.9</v>
      </c>
      <c r="D108" s="134">
        <f t="shared" si="48"/>
        <v>109637.10327999998</v>
      </c>
      <c r="E108" s="134">
        <f t="shared" si="48"/>
        <v>88366.372279999996</v>
      </c>
      <c r="F108" s="125">
        <f t="shared" si="48"/>
        <v>43119.151129999998</v>
      </c>
      <c r="G108" s="60">
        <f t="shared" si="48"/>
        <v>18383.218730000001</v>
      </c>
      <c r="H108" s="29">
        <f t="shared" si="37"/>
        <v>-83951.748869999996</v>
      </c>
      <c r="I108" s="29">
        <f t="shared" si="38"/>
        <v>33.933143725274626</v>
      </c>
      <c r="J108" s="41">
        <f t="shared" si="39"/>
        <v>-66517.952149999983</v>
      </c>
      <c r="K108" s="41">
        <f t="shared" si="40"/>
        <v>39.328976997758566</v>
      </c>
      <c r="L108" s="41">
        <f t="shared" si="41"/>
        <v>-45247.221149999998</v>
      </c>
      <c r="M108" s="41">
        <f t="shared" si="42"/>
        <v>48.795882435200042</v>
      </c>
      <c r="N108" s="41">
        <f t="shared" si="43"/>
        <v>24735.932399999998</v>
      </c>
      <c r="O108" s="41">
        <f t="shared" si="44"/>
        <v>234.55713476135088</v>
      </c>
      <c r="P108" s="130"/>
      <c r="Q108" s="68"/>
      <c r="R108" s="68"/>
      <c r="S108" s="68"/>
    </row>
    <row r="109" spans="1:19" ht="36" customHeight="1" x14ac:dyDescent="0.3">
      <c r="A109" s="111" t="s">
        <v>185</v>
      </c>
      <c r="B109" s="109">
        <v>50110000</v>
      </c>
      <c r="C109" s="135">
        <f>'[1]5011'!B65</f>
        <v>127070.9</v>
      </c>
      <c r="D109" s="135">
        <f>'[1]5011'!C65</f>
        <v>109637.10327999998</v>
      </c>
      <c r="E109" s="135">
        <f>'[1]5011'!D65</f>
        <v>88366.372279999996</v>
      </c>
      <c r="F109" s="110">
        <f>'[1]5011'!E65</f>
        <v>43119.151129999998</v>
      </c>
      <c r="G109" s="66">
        <f>'[1]5011'!G65</f>
        <v>18383.218730000001</v>
      </c>
      <c r="H109" s="16">
        <f t="shared" si="37"/>
        <v>-83951.748869999996</v>
      </c>
      <c r="I109" s="16">
        <f t="shared" si="38"/>
        <v>33.933143725274626</v>
      </c>
      <c r="J109" s="16">
        <f t="shared" si="39"/>
        <v>-66517.952149999983</v>
      </c>
      <c r="K109" s="16">
        <f t="shared" si="40"/>
        <v>39.328976997758566</v>
      </c>
      <c r="L109" s="16">
        <f t="shared" si="41"/>
        <v>-45247.221149999998</v>
      </c>
      <c r="M109" s="16">
        <f t="shared" si="42"/>
        <v>48.795882435200042</v>
      </c>
      <c r="N109" s="16">
        <f t="shared" si="43"/>
        <v>24735.932399999998</v>
      </c>
      <c r="O109" s="16">
        <f t="shared" si="44"/>
        <v>234.55713476135088</v>
      </c>
      <c r="P109" s="130"/>
      <c r="Q109" s="68"/>
      <c r="R109" s="68"/>
      <c r="S109" s="68"/>
    </row>
    <row r="110" spans="1:19" s="139" customFormat="1" ht="19.5" customHeight="1" x14ac:dyDescent="0.35">
      <c r="A110" s="212" t="s">
        <v>186</v>
      </c>
      <c r="B110" s="213"/>
      <c r="C110" s="136">
        <f t="shared" ref="C110:G110" si="49">C86+C92+C101+C108</f>
        <v>691581.09800000011</v>
      </c>
      <c r="D110" s="136">
        <f>D86+D92+D101+D108</f>
        <v>879472.06219999981</v>
      </c>
      <c r="E110" s="136">
        <f t="shared" si="49"/>
        <v>486855.03907500004</v>
      </c>
      <c r="F110" s="137">
        <f t="shared" si="49"/>
        <v>470693.64072999998</v>
      </c>
      <c r="G110" s="136">
        <f t="shared" si="49"/>
        <v>550439.80370999989</v>
      </c>
      <c r="H110" s="138">
        <f t="shared" si="37"/>
        <v>-220887.45727000013</v>
      </c>
      <c r="I110" s="129">
        <f t="shared" si="38"/>
        <v>68.060512655885205</v>
      </c>
      <c r="J110" s="138">
        <f t="shared" si="39"/>
        <v>-408778.42146999983</v>
      </c>
      <c r="K110" s="138">
        <f t="shared" si="40"/>
        <v>53.520021949595488</v>
      </c>
      <c r="L110" s="138">
        <f t="shared" si="41"/>
        <v>-16161.398345000052</v>
      </c>
      <c r="M110" s="138">
        <f t="shared" si="42"/>
        <v>96.68044961068783</v>
      </c>
      <c r="N110" s="129">
        <f t="shared" si="43"/>
        <v>-79746.162979999906</v>
      </c>
      <c r="O110" s="129">
        <f t="shared" si="44"/>
        <v>85.512282643350716</v>
      </c>
      <c r="P110" s="130"/>
      <c r="Q110" s="68"/>
      <c r="R110" s="68"/>
      <c r="S110" s="68"/>
    </row>
    <row r="111" spans="1:19" s="147" customFormat="1" ht="22.75" customHeight="1" x14ac:dyDescent="0.4">
      <c r="A111" s="209" t="s">
        <v>187</v>
      </c>
      <c r="B111" s="211"/>
      <c r="C111" s="140">
        <f t="shared" ref="C111:G111" si="50">C84+C110</f>
        <v>9262129.9979999997</v>
      </c>
      <c r="D111" s="140">
        <f t="shared" si="50"/>
        <v>9700072.5384300016</v>
      </c>
      <c r="E111" s="140">
        <f t="shared" si="50"/>
        <v>4784549.529635</v>
      </c>
      <c r="F111" s="141">
        <f t="shared" si="50"/>
        <v>5030142.1356999995</v>
      </c>
      <c r="G111" s="140">
        <f t="shared" si="50"/>
        <v>4276093.9728400009</v>
      </c>
      <c r="H111" s="142">
        <f t="shared" si="37"/>
        <v>-4231987.8623000002</v>
      </c>
      <c r="I111" s="143">
        <f t="shared" si="38"/>
        <v>54.308697208808056</v>
      </c>
      <c r="J111" s="144">
        <f t="shared" si="39"/>
        <v>-4669930.4027300021</v>
      </c>
      <c r="K111" s="145">
        <f t="shared" si="40"/>
        <v>51.8567476250456</v>
      </c>
      <c r="L111" s="144">
        <f t="shared" si="41"/>
        <v>245592.60606499948</v>
      </c>
      <c r="M111" s="145">
        <f t="shared" si="42"/>
        <v>105.13303508603735</v>
      </c>
      <c r="N111" s="142">
        <f t="shared" si="43"/>
        <v>754048.16285999864</v>
      </c>
      <c r="O111" s="146">
        <f t="shared" si="44"/>
        <v>117.63404096470759</v>
      </c>
      <c r="P111" s="116"/>
      <c r="Q111" s="68"/>
      <c r="R111" s="68"/>
      <c r="S111" s="68"/>
    </row>
    <row r="112" spans="1:19" s="147" customFormat="1" ht="21.65" customHeight="1" x14ac:dyDescent="0.4">
      <c r="A112" s="203" t="s">
        <v>188</v>
      </c>
      <c r="B112" s="203"/>
      <c r="C112" s="140">
        <f>C10+C46+C50+C51+C52+C59+C60+C62+C63+C68+C69+C70+C71+C82+C86-C90</f>
        <v>8396106.2789999992</v>
      </c>
      <c r="D112" s="140">
        <f>D10+D46+D50+D51+D52+D59+D60+D62+D63+D68+D69+D70+D71+D82+D86-D90</f>
        <v>8622606.8222300019</v>
      </c>
      <c r="E112" s="140">
        <f>E10+E46+E50+E51+E52+E59+E60+E62+E63+E68+E69+E70+E71+E82+E86-E90</f>
        <v>4190414.846559999</v>
      </c>
      <c r="F112" s="141">
        <f>F10+F46+F50+F51+F52+F59+F60+F62+F63+F68+F69+F70+F71+F82+F86-F90+0.00044</f>
        <v>4429390.5804599989</v>
      </c>
      <c r="G112" s="141">
        <f>G10+G46+G50+G51+G52+G59+G60+G62+G63+G68+G69+G70+G71+G82+G86-G90-0.00153</f>
        <v>3617434.0024300013</v>
      </c>
      <c r="H112" s="142">
        <f t="shared" si="37"/>
        <v>-3966715.6985400002</v>
      </c>
      <c r="I112" s="143">
        <f t="shared" si="38"/>
        <v>52.755294338503212</v>
      </c>
      <c r="J112" s="142">
        <f t="shared" si="39"/>
        <v>-4193216.241770003</v>
      </c>
      <c r="K112" s="146">
        <f t="shared" si="40"/>
        <v>51.369506597941552</v>
      </c>
      <c r="L112" s="142">
        <f t="shared" si="41"/>
        <v>238975.73389999988</v>
      </c>
      <c r="M112" s="146">
        <f t="shared" si="42"/>
        <v>105.70291349784091</v>
      </c>
      <c r="N112" s="142">
        <f t="shared" si="43"/>
        <v>811956.57802999765</v>
      </c>
      <c r="O112" s="146">
        <f t="shared" si="44"/>
        <v>122.4456500791602</v>
      </c>
      <c r="Q112" s="68"/>
      <c r="R112" s="68"/>
      <c r="S112" s="68"/>
    </row>
    <row r="113" spans="1:22" s="147" customFormat="1" ht="14.15" hidden="1" customHeight="1" x14ac:dyDescent="0.4">
      <c r="A113" s="203" t="s">
        <v>189</v>
      </c>
      <c r="B113" s="203"/>
      <c r="C113" s="140">
        <f t="shared" ref="C113:G113" si="51">C90</f>
        <v>0</v>
      </c>
      <c r="D113" s="140">
        <f t="shared" si="51"/>
        <v>0</v>
      </c>
      <c r="E113" s="140">
        <f t="shared" si="51"/>
        <v>0</v>
      </c>
      <c r="F113" s="141">
        <f t="shared" si="51"/>
        <v>0</v>
      </c>
      <c r="G113" s="140">
        <f t="shared" si="51"/>
        <v>0</v>
      </c>
      <c r="H113" s="142">
        <f t="shared" si="37"/>
        <v>0</v>
      </c>
      <c r="I113" s="143">
        <f t="shared" si="38"/>
        <v>0</v>
      </c>
      <c r="J113" s="142">
        <f t="shared" si="39"/>
        <v>0</v>
      </c>
      <c r="K113" s="146">
        <f t="shared" si="40"/>
        <v>0</v>
      </c>
      <c r="L113" s="142">
        <f t="shared" si="41"/>
        <v>0</v>
      </c>
      <c r="M113" s="146">
        <f t="shared" si="42"/>
        <v>0</v>
      </c>
      <c r="N113" s="142">
        <f t="shared" si="43"/>
        <v>0</v>
      </c>
      <c r="O113" s="146">
        <f t="shared" si="44"/>
        <v>0</v>
      </c>
      <c r="Q113" s="68"/>
      <c r="R113" s="68"/>
      <c r="S113" s="68"/>
    </row>
    <row r="114" spans="1:22" s="147" customFormat="1" ht="21.65" customHeight="1" x14ac:dyDescent="0.4">
      <c r="A114" s="203" t="s">
        <v>190</v>
      </c>
      <c r="B114" s="203"/>
      <c r="C114" s="140">
        <f t="shared" ref="C114:G114" si="52">C111-C112-C113</f>
        <v>866023.71900000051</v>
      </c>
      <c r="D114" s="140">
        <f t="shared" si="52"/>
        <v>1077465.7161999997</v>
      </c>
      <c r="E114" s="140">
        <f t="shared" si="52"/>
        <v>594134.683075001</v>
      </c>
      <c r="F114" s="141">
        <f t="shared" si="52"/>
        <v>600751.5552400006</v>
      </c>
      <c r="G114" s="140">
        <f t="shared" si="52"/>
        <v>658659.9704099996</v>
      </c>
      <c r="H114" s="142">
        <f t="shared" si="37"/>
        <v>-265272.16375999991</v>
      </c>
      <c r="I114" s="143">
        <f t="shared" si="38"/>
        <v>69.36894937862553</v>
      </c>
      <c r="J114" s="142">
        <f t="shared" si="39"/>
        <v>-476714.16095999908</v>
      </c>
      <c r="K114" s="146">
        <f t="shared" si="40"/>
        <v>55.755978701459561</v>
      </c>
      <c r="L114" s="142">
        <f t="shared" si="41"/>
        <v>6616.8721649996005</v>
      </c>
      <c r="M114" s="146">
        <f t="shared" si="42"/>
        <v>101.11369902372192</v>
      </c>
      <c r="N114" s="142">
        <f t="shared" si="43"/>
        <v>-57908.415169999003</v>
      </c>
      <c r="O114" s="146">
        <f t="shared" si="44"/>
        <v>91.208147181928723</v>
      </c>
      <c r="Q114" s="68"/>
      <c r="R114" s="68"/>
      <c r="S114" s="68"/>
    </row>
    <row r="115" spans="1:22" ht="24.65" customHeight="1" x14ac:dyDescent="0.45">
      <c r="A115" s="148"/>
      <c r="B115" s="149"/>
      <c r="C115" s="150"/>
      <c r="D115" s="151"/>
      <c r="E115" s="152"/>
      <c r="F115" s="153"/>
      <c r="G115" s="154"/>
      <c r="H115" s="155"/>
      <c r="I115" s="156"/>
      <c r="J115" s="155"/>
      <c r="K115" s="157"/>
      <c r="L115" s="157"/>
      <c r="M115" s="157"/>
      <c r="N115" s="158"/>
      <c r="O115" s="158"/>
      <c r="Q115" s="69"/>
      <c r="R115" s="159"/>
      <c r="S115" s="160"/>
      <c r="V115" s="46" t="s">
        <v>191</v>
      </c>
    </row>
    <row r="116" spans="1:22" ht="15" customHeight="1" x14ac:dyDescent="0.3">
      <c r="A116" s="161"/>
      <c r="B116" s="162"/>
      <c r="C116" s="163"/>
      <c r="D116" s="164"/>
      <c r="E116" s="164"/>
      <c r="F116" s="165"/>
      <c r="G116" s="163"/>
      <c r="H116" s="162"/>
      <c r="I116" s="162"/>
      <c r="J116" s="163"/>
      <c r="K116" s="163"/>
      <c r="L116" s="163"/>
      <c r="M116" s="163"/>
      <c r="N116" s="163"/>
      <c r="O116" s="163"/>
    </row>
    <row r="117" spans="1:22" ht="22.15" customHeight="1" x14ac:dyDescent="0.35">
      <c r="A117" s="166"/>
      <c r="B117" s="167"/>
      <c r="C117" s="168"/>
      <c r="D117" s="168"/>
      <c r="E117" s="168"/>
      <c r="F117" s="169"/>
      <c r="G117" s="168"/>
      <c r="J117" s="170"/>
      <c r="L117" s="170"/>
      <c r="N117" s="170"/>
    </row>
    <row r="118" spans="1:22" x14ac:dyDescent="0.3">
      <c r="F118" s="171"/>
      <c r="G118" s="171"/>
    </row>
    <row r="119" spans="1:22" ht="21.25" customHeight="1" x14ac:dyDescent="0.3">
      <c r="C119" s="168"/>
      <c r="D119" s="168"/>
      <c r="E119" s="168"/>
      <c r="F119" s="168"/>
      <c r="G119" s="168"/>
    </row>
    <row r="120" spans="1:22" ht="22" customHeight="1" x14ac:dyDescent="0.3">
      <c r="A120" s="172"/>
      <c r="B120" s="172"/>
      <c r="C120" s="172"/>
      <c r="D120" s="172"/>
      <c r="E120" s="172"/>
      <c r="F120" s="173"/>
      <c r="G120" s="174"/>
      <c r="H120" s="172"/>
      <c r="I120" s="172"/>
      <c r="J120" s="172"/>
      <c r="K120" s="172"/>
      <c r="L120" s="172"/>
      <c r="M120" s="172"/>
      <c r="N120" s="172"/>
      <c r="O120" s="172"/>
    </row>
    <row r="121" spans="1:22" ht="18" customHeight="1" x14ac:dyDescent="0.3">
      <c r="F121" s="175"/>
      <c r="G121" s="176"/>
    </row>
    <row r="122" spans="1:22" ht="26.5" customHeight="1" x14ac:dyDescent="0.3">
      <c r="C122" s="175"/>
      <c r="D122" s="175"/>
      <c r="E122" s="175"/>
      <c r="F122" s="171"/>
      <c r="G122" s="176"/>
    </row>
    <row r="123" spans="1:22" ht="26.5" customHeight="1" x14ac:dyDescent="0.3">
      <c r="F123" s="175"/>
    </row>
    <row r="124" spans="1:22" x14ac:dyDescent="0.3">
      <c r="C124" s="177"/>
      <c r="D124" s="69"/>
      <c r="E124" s="46"/>
      <c r="F124" s="178"/>
    </row>
    <row r="125" spans="1:22" x14ac:dyDescent="0.3">
      <c r="D125" s="46"/>
      <c r="E125" s="46"/>
    </row>
    <row r="126" spans="1:22" x14ac:dyDescent="0.3">
      <c r="D126" s="46"/>
      <c r="E126" s="46"/>
    </row>
    <row r="127" spans="1:22" x14ac:dyDescent="0.3">
      <c r="D127" s="46"/>
      <c r="E127" s="46"/>
    </row>
    <row r="128" spans="1:22" x14ac:dyDescent="0.3">
      <c r="D128" s="46"/>
      <c r="E128" s="46"/>
    </row>
    <row r="129" spans="4:5" x14ac:dyDescent="0.3">
      <c r="D129" s="46"/>
      <c r="E129" s="46"/>
    </row>
    <row r="130" spans="4:5" x14ac:dyDescent="0.3">
      <c r="D130" s="46"/>
      <c r="E130" s="46"/>
    </row>
  </sheetData>
  <mergeCells count="25">
    <mergeCell ref="A1:O1"/>
    <mergeCell ref="A2:O2"/>
    <mergeCell ref="A3:O3"/>
    <mergeCell ref="A4:O4"/>
    <mergeCell ref="A6:A8"/>
    <mergeCell ref="B6:B8"/>
    <mergeCell ref="C6:C8"/>
    <mergeCell ref="D6:D8"/>
    <mergeCell ref="E6:E8"/>
    <mergeCell ref="F6:G6"/>
    <mergeCell ref="H6:O6"/>
    <mergeCell ref="F7:F8"/>
    <mergeCell ref="G7:G8"/>
    <mergeCell ref="H7:I7"/>
    <mergeCell ref="J7:K7"/>
    <mergeCell ref="L7:M7"/>
    <mergeCell ref="N7:O7"/>
    <mergeCell ref="A113:B113"/>
    <mergeCell ref="A114:B114"/>
    <mergeCell ref="A9:O9"/>
    <mergeCell ref="A84:B84"/>
    <mergeCell ref="A85:O85"/>
    <mergeCell ref="A110:B110"/>
    <mergeCell ref="A111:B111"/>
    <mergeCell ref="A112:B112"/>
  </mergeCells>
  <printOptions horizontalCentered="1"/>
  <pageMargins left="0.15748031496062992" right="0.19685039370078741" top="0.19685039370078741" bottom="0.15748031496062992" header="0.15748031496062992" footer="0.23622047244094491"/>
  <pageSetup paperSize="9" scale="49" fitToHeight="0" orientation="landscape" r:id="rId1"/>
  <headerFooter alignWithMargins="0"/>
  <rowBreaks count="3" manualBreakCount="3">
    <brk id="32" max="17" man="1"/>
    <brk id="59" max="17" man="1"/>
    <brk id="84" max="1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2</vt:i4>
      </vt:variant>
      <vt:variant>
        <vt:lpstr>Іменовані діапазони</vt:lpstr>
      </vt:variant>
      <vt:variant>
        <vt:i4>3</vt:i4>
      </vt:variant>
    </vt:vector>
  </HeadingPairs>
  <TitlesOfParts>
    <vt:vector size="5" baseType="lpstr">
      <vt:lpstr>ЗагФ_ТГ</vt:lpstr>
      <vt:lpstr>По платежах_Область</vt:lpstr>
      <vt:lpstr>'По платежах_Область'!Заголовки_для_друку</vt:lpstr>
      <vt:lpstr>ЗагФ_ТГ!Область_друку</vt:lpstr>
      <vt:lpstr>'По платежах_Область'!Область_друку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YROSLAVSKA</dc:creator>
  <cp:lastModifiedBy>YROSLAVSKA</cp:lastModifiedBy>
  <dcterms:created xsi:type="dcterms:W3CDTF">2026-10-15T13:52:21Z</dcterms:created>
  <dcterms:modified xsi:type="dcterms:W3CDTF">2026-10-15T14:47:10Z</dcterms:modified>
</cp:coreProperties>
</file>