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80" windowWidth="15600" windowHeight="6740" tabRatio="865"/>
  </bookViews>
  <sheets>
    <sheet name="ЗагФ_ТГ" sheetId="18965" r:id="rId1"/>
    <sheet name="По платежах_Область" sheetId="18968" r:id="rId2"/>
  </sheets>
  <definedNames>
    <definedName name="_xlnm.Print_Titles" localSheetId="1">'По платежах_Область'!$6:$8</definedName>
    <definedName name="_xlnm.Print_Area" localSheetId="0">ЗагФ_ТГ!$A$1:$N$67</definedName>
    <definedName name="_xlnm.Print_Area" localSheetId="1">'По платежах_Область'!$A$1:$O$84</definedName>
  </definedNames>
  <calcPr calcId="125725"/>
</workbook>
</file>

<file path=xl/calcChain.xml><?xml version="1.0" encoding="utf-8"?>
<calcChain xmlns="http://schemas.openxmlformats.org/spreadsheetml/2006/main">
  <c r="O83" i="18968"/>
  <c r="M83"/>
  <c r="K83"/>
  <c r="I83"/>
  <c r="D81"/>
  <c r="L79"/>
  <c r="M79"/>
  <c r="K79"/>
  <c r="I79"/>
  <c r="O78"/>
  <c r="M78"/>
  <c r="K78"/>
  <c r="I78"/>
  <c r="O77"/>
  <c r="M77"/>
  <c r="K77"/>
  <c r="I77"/>
  <c r="K76"/>
  <c r="I75"/>
  <c r="I73"/>
  <c r="K72"/>
  <c r="I71"/>
  <c r="I69"/>
  <c r="K68"/>
  <c r="I67"/>
  <c r="I65"/>
  <c r="M64"/>
  <c r="K64"/>
  <c r="L61"/>
  <c r="M61"/>
  <c r="K61"/>
  <c r="I61"/>
  <c r="K60"/>
  <c r="I55"/>
  <c r="I51"/>
  <c r="O49"/>
  <c r="M49"/>
  <c r="K49"/>
  <c r="I49"/>
  <c r="I48"/>
  <c r="I46"/>
  <c r="H44"/>
  <c r="I44"/>
  <c r="O43"/>
  <c r="M43"/>
  <c r="K43"/>
  <c r="I43"/>
  <c r="K42"/>
  <c r="I42"/>
  <c r="O41"/>
  <c r="H41"/>
  <c r="M41"/>
  <c r="K41"/>
  <c r="I41"/>
  <c r="H37"/>
  <c r="O33"/>
  <c r="M33"/>
  <c r="K33"/>
  <c r="I33"/>
  <c r="E30"/>
  <c r="D29"/>
  <c r="O25"/>
  <c r="I25"/>
  <c r="M23"/>
  <c r="O23"/>
  <c r="K23"/>
  <c r="I23"/>
  <c r="I22"/>
  <c r="O19"/>
  <c r="F16"/>
  <c r="H19"/>
  <c r="M18"/>
  <c r="O14"/>
  <c r="E13"/>
  <c r="I14"/>
  <c r="F66" i="18965"/>
  <c r="E66"/>
  <c r="L66" s="1"/>
  <c r="D66"/>
  <c r="C66"/>
  <c r="B66"/>
  <c r="N65"/>
  <c r="M65"/>
  <c r="L65"/>
  <c r="K65"/>
  <c r="J65"/>
  <c r="I65"/>
  <c r="H65"/>
  <c r="G65"/>
  <c r="N64"/>
  <c r="M64"/>
  <c r="L64"/>
  <c r="K64"/>
  <c r="J64"/>
  <c r="I64"/>
  <c r="H64"/>
  <c r="G64"/>
  <c r="N63"/>
  <c r="M63"/>
  <c r="L63"/>
  <c r="K63"/>
  <c r="J63"/>
  <c r="I63"/>
  <c r="H63"/>
  <c r="G63"/>
  <c r="N62"/>
  <c r="M62"/>
  <c r="L62"/>
  <c r="K62"/>
  <c r="J62"/>
  <c r="I62"/>
  <c r="H62"/>
  <c r="G62"/>
  <c r="N61"/>
  <c r="M61"/>
  <c r="L61"/>
  <c r="K61"/>
  <c r="J61"/>
  <c r="I61"/>
  <c r="H61"/>
  <c r="G61"/>
  <c r="N60"/>
  <c r="M60"/>
  <c r="L60"/>
  <c r="K60"/>
  <c r="J60"/>
  <c r="I60"/>
  <c r="H60"/>
  <c r="G60"/>
  <c r="N59"/>
  <c r="M59"/>
  <c r="L59"/>
  <c r="K59"/>
  <c r="J59"/>
  <c r="I59"/>
  <c r="H59"/>
  <c r="G59"/>
  <c r="N58"/>
  <c r="M58"/>
  <c r="L58"/>
  <c r="K58"/>
  <c r="J58"/>
  <c r="I58"/>
  <c r="H58"/>
  <c r="G58"/>
  <c r="N57"/>
  <c r="M57"/>
  <c r="L57"/>
  <c r="K57"/>
  <c r="J57"/>
  <c r="I57"/>
  <c r="H57"/>
  <c r="G57"/>
  <c r="N56"/>
  <c r="M56"/>
  <c r="L56"/>
  <c r="K56"/>
  <c r="J56"/>
  <c r="I56"/>
  <c r="H56"/>
  <c r="G56"/>
  <c r="N55"/>
  <c r="M55"/>
  <c r="L55"/>
  <c r="K55"/>
  <c r="J55"/>
  <c r="I55"/>
  <c r="H55"/>
  <c r="G55"/>
  <c r="N54"/>
  <c r="M54"/>
  <c r="L54"/>
  <c r="K54"/>
  <c r="J54"/>
  <c r="I54"/>
  <c r="H54"/>
  <c r="G54"/>
  <c r="N53"/>
  <c r="M53"/>
  <c r="L53"/>
  <c r="K53"/>
  <c r="J53"/>
  <c r="I53"/>
  <c r="H53"/>
  <c r="G53"/>
  <c r="N52"/>
  <c r="M52"/>
  <c r="L52"/>
  <c r="K52"/>
  <c r="J52"/>
  <c r="I52"/>
  <c r="H52"/>
  <c r="G52"/>
  <c r="N51"/>
  <c r="M51"/>
  <c r="L51"/>
  <c r="K51"/>
  <c r="J51"/>
  <c r="I51"/>
  <c r="H51"/>
  <c r="G51"/>
  <c r="N50"/>
  <c r="M50"/>
  <c r="L50"/>
  <c r="K50"/>
  <c r="J50"/>
  <c r="I50"/>
  <c r="H50"/>
  <c r="G50"/>
  <c r="N49"/>
  <c r="M49"/>
  <c r="L49"/>
  <c r="K49"/>
  <c r="J49"/>
  <c r="I49"/>
  <c r="H49"/>
  <c r="G49"/>
  <c r="N48"/>
  <c r="M48"/>
  <c r="L48"/>
  <c r="K48"/>
  <c r="J48"/>
  <c r="I48"/>
  <c r="H48"/>
  <c r="G48"/>
  <c r="N47"/>
  <c r="M47"/>
  <c r="L47"/>
  <c r="K47"/>
  <c r="J47"/>
  <c r="I47"/>
  <c r="H47"/>
  <c r="G47"/>
  <c r="N46"/>
  <c r="M46"/>
  <c r="L46"/>
  <c r="K46"/>
  <c r="J46"/>
  <c r="I46"/>
  <c r="H46"/>
  <c r="G46"/>
  <c r="N45"/>
  <c r="M45"/>
  <c r="L45"/>
  <c r="K45"/>
  <c r="J45"/>
  <c r="I45"/>
  <c r="H45"/>
  <c r="G45"/>
  <c r="N44"/>
  <c r="M44"/>
  <c r="L44"/>
  <c r="K44"/>
  <c r="J44"/>
  <c r="I44"/>
  <c r="H44"/>
  <c r="G44"/>
  <c r="N43"/>
  <c r="M43"/>
  <c r="L43"/>
  <c r="K43"/>
  <c r="J43"/>
  <c r="I43"/>
  <c r="H43"/>
  <c r="G43"/>
  <c r="N42"/>
  <c r="M42"/>
  <c r="L42"/>
  <c r="K42"/>
  <c r="J42"/>
  <c r="I42"/>
  <c r="H42"/>
  <c r="G42"/>
  <c r="N41"/>
  <c r="M41"/>
  <c r="L41"/>
  <c r="K41"/>
  <c r="J41"/>
  <c r="I41"/>
  <c r="H41"/>
  <c r="G41"/>
  <c r="N40"/>
  <c r="M40"/>
  <c r="L40"/>
  <c r="K40"/>
  <c r="J40"/>
  <c r="I40"/>
  <c r="H40"/>
  <c r="G40"/>
  <c r="N39"/>
  <c r="M39"/>
  <c r="L39"/>
  <c r="K39"/>
  <c r="J39"/>
  <c r="I39"/>
  <c r="H39"/>
  <c r="G39"/>
  <c r="N38"/>
  <c r="M38"/>
  <c r="L38"/>
  <c r="K38"/>
  <c r="J38"/>
  <c r="I38"/>
  <c r="H38"/>
  <c r="G38"/>
  <c r="N37"/>
  <c r="M37"/>
  <c r="L37"/>
  <c r="K37"/>
  <c r="J37"/>
  <c r="I37"/>
  <c r="H37"/>
  <c r="G37"/>
  <c r="N36"/>
  <c r="M36"/>
  <c r="L36"/>
  <c r="K36"/>
  <c r="J36"/>
  <c r="I36"/>
  <c r="H36"/>
  <c r="G36"/>
  <c r="N35"/>
  <c r="M35"/>
  <c r="L35"/>
  <c r="K35"/>
  <c r="J35"/>
  <c r="I35"/>
  <c r="H35"/>
  <c r="G35"/>
  <c r="N34"/>
  <c r="M34"/>
  <c r="L34"/>
  <c r="K34"/>
  <c r="J34"/>
  <c r="I34"/>
  <c r="H34"/>
  <c r="G34"/>
  <c r="N33"/>
  <c r="M33"/>
  <c r="L33"/>
  <c r="K33"/>
  <c r="J33"/>
  <c r="I33"/>
  <c r="H33"/>
  <c r="G33"/>
  <c r="N32"/>
  <c r="M32"/>
  <c r="L32"/>
  <c r="K32"/>
  <c r="J32"/>
  <c r="I32"/>
  <c r="H32"/>
  <c r="G32"/>
  <c r="N31"/>
  <c r="M31"/>
  <c r="L31"/>
  <c r="K31"/>
  <c r="J31"/>
  <c r="I31"/>
  <c r="H31"/>
  <c r="G31"/>
  <c r="N30"/>
  <c r="M30"/>
  <c r="L30"/>
  <c r="K30"/>
  <c r="J30"/>
  <c r="I30"/>
  <c r="H30"/>
  <c r="G30"/>
  <c r="N29"/>
  <c r="M29"/>
  <c r="L29"/>
  <c r="K29"/>
  <c r="J29"/>
  <c r="I29"/>
  <c r="H29"/>
  <c r="G29"/>
  <c r="N28"/>
  <c r="M28"/>
  <c r="L28"/>
  <c r="K28"/>
  <c r="J28"/>
  <c r="I28"/>
  <c r="H28"/>
  <c r="G28"/>
  <c r="N27"/>
  <c r="M27"/>
  <c r="L27"/>
  <c r="K27"/>
  <c r="J27"/>
  <c r="I27"/>
  <c r="H27"/>
  <c r="G27"/>
  <c r="N26"/>
  <c r="M26"/>
  <c r="L26"/>
  <c r="K26"/>
  <c r="J26"/>
  <c r="I26"/>
  <c r="H26"/>
  <c r="G26"/>
  <c r="N25"/>
  <c r="M25"/>
  <c r="L25"/>
  <c r="K25"/>
  <c r="J25"/>
  <c r="I25"/>
  <c r="H25"/>
  <c r="G25"/>
  <c r="N24"/>
  <c r="M24"/>
  <c r="L24"/>
  <c r="K24"/>
  <c r="J24"/>
  <c r="I24"/>
  <c r="H24"/>
  <c r="G24"/>
  <c r="N23"/>
  <c r="M23"/>
  <c r="L23"/>
  <c r="K23"/>
  <c r="J23"/>
  <c r="I23"/>
  <c r="H23"/>
  <c r="G23"/>
  <c r="N22"/>
  <c r="M22"/>
  <c r="L22"/>
  <c r="K22"/>
  <c r="J22"/>
  <c r="I22"/>
  <c r="H22"/>
  <c r="G22"/>
  <c r="N21"/>
  <c r="M21"/>
  <c r="L21"/>
  <c r="K21"/>
  <c r="J21"/>
  <c r="I21"/>
  <c r="H21"/>
  <c r="G21"/>
  <c r="N20"/>
  <c r="M20"/>
  <c r="L20"/>
  <c r="K20"/>
  <c r="J20"/>
  <c r="I20"/>
  <c r="H20"/>
  <c r="G20"/>
  <c r="N19"/>
  <c r="M19"/>
  <c r="L19"/>
  <c r="K19"/>
  <c r="J19"/>
  <c r="I19"/>
  <c r="H19"/>
  <c r="G19"/>
  <c r="N18"/>
  <c r="M18"/>
  <c r="L18"/>
  <c r="K18"/>
  <c r="J18"/>
  <c r="I18"/>
  <c r="H18"/>
  <c r="G18"/>
  <c r="N17"/>
  <c r="M17"/>
  <c r="L17"/>
  <c r="K17"/>
  <c r="J17"/>
  <c r="I17"/>
  <c r="H17"/>
  <c r="G17"/>
  <c r="N16"/>
  <c r="M16"/>
  <c r="L16"/>
  <c r="K16"/>
  <c r="J16"/>
  <c r="I16"/>
  <c r="H16"/>
  <c r="G16"/>
  <c r="N15"/>
  <c r="M15"/>
  <c r="L15"/>
  <c r="K15"/>
  <c r="J15"/>
  <c r="I15"/>
  <c r="H15"/>
  <c r="G15"/>
  <c r="N14"/>
  <c r="M14"/>
  <c r="L14"/>
  <c r="K14"/>
  <c r="J14"/>
  <c r="I14"/>
  <c r="H14"/>
  <c r="G14"/>
  <c r="N12"/>
  <c r="M12"/>
  <c r="L12"/>
  <c r="K12"/>
  <c r="J12"/>
  <c r="I12"/>
  <c r="H12"/>
  <c r="G12"/>
  <c r="N11"/>
  <c r="M11"/>
  <c r="L11"/>
  <c r="K11"/>
  <c r="J11"/>
  <c r="I11"/>
  <c r="H11"/>
  <c r="G11"/>
  <c r="N10"/>
  <c r="M10"/>
  <c r="L10"/>
  <c r="K10"/>
  <c r="J10"/>
  <c r="I10"/>
  <c r="H10"/>
  <c r="G10"/>
  <c r="N9"/>
  <c r="M9"/>
  <c r="L9"/>
  <c r="K9"/>
  <c r="J9"/>
  <c r="I9"/>
  <c r="H9"/>
  <c r="G9"/>
  <c r="F13"/>
  <c r="N13" s="1"/>
  <c r="E13"/>
  <c r="K13" s="1"/>
  <c r="D13"/>
  <c r="C13"/>
  <c r="J13" s="1"/>
  <c r="B13"/>
  <c r="H13" s="1"/>
  <c r="M12" i="18968" l="1"/>
  <c r="M20"/>
  <c r="H39"/>
  <c r="H47"/>
  <c r="G13"/>
  <c r="M15"/>
  <c r="M19"/>
  <c r="E29"/>
  <c r="I31"/>
  <c r="G30"/>
  <c r="D35"/>
  <c r="D34" s="1"/>
  <c r="K46"/>
  <c r="K48"/>
  <c r="I53"/>
  <c r="D56"/>
  <c r="I58"/>
  <c r="G56"/>
  <c r="G45" s="1"/>
  <c r="I12"/>
  <c r="O12"/>
  <c r="K17"/>
  <c r="I28"/>
  <c r="G26"/>
  <c r="N26" s="1"/>
  <c r="C35"/>
  <c r="I35" s="1"/>
  <c r="G35"/>
  <c r="G34" s="1"/>
  <c r="E35"/>
  <c r="E34" s="1"/>
  <c r="M34" s="1"/>
  <c r="K47"/>
  <c r="K65"/>
  <c r="K69"/>
  <c r="K73"/>
  <c r="D45"/>
  <c r="D13"/>
  <c r="K19"/>
  <c r="H21"/>
  <c r="O21"/>
  <c r="K22"/>
  <c r="I24"/>
  <c r="I27"/>
  <c r="D30"/>
  <c r="F35"/>
  <c r="F34" s="1"/>
  <c r="F10" s="1"/>
  <c r="L42"/>
  <c r="I47"/>
  <c r="I50"/>
  <c r="I54"/>
  <c r="I57"/>
  <c r="O61"/>
  <c r="I66"/>
  <c r="K67"/>
  <c r="I70"/>
  <c r="K71"/>
  <c r="I74"/>
  <c r="K75"/>
  <c r="O79"/>
  <c r="C81"/>
  <c r="I81" s="1"/>
  <c r="G81"/>
  <c r="K15"/>
  <c r="M17"/>
  <c r="K21"/>
  <c r="E16"/>
  <c r="M16" s="1"/>
  <c r="F26"/>
  <c r="K66"/>
  <c r="K70"/>
  <c r="K74"/>
  <c r="M11"/>
  <c r="H17"/>
  <c r="G16"/>
  <c r="N16" s="1"/>
  <c r="L43"/>
  <c r="I52"/>
  <c r="C56"/>
  <c r="E56"/>
  <c r="E45" s="1"/>
  <c r="I59"/>
  <c r="I68"/>
  <c r="I72"/>
  <c r="I76"/>
  <c r="L77"/>
  <c r="M14"/>
  <c r="E81"/>
  <c r="L81" s="1"/>
  <c r="I15"/>
  <c r="K44"/>
  <c r="F56"/>
  <c r="H62"/>
  <c r="O64"/>
  <c r="L65"/>
  <c r="L66"/>
  <c r="L67"/>
  <c r="L68"/>
  <c r="L69"/>
  <c r="L70"/>
  <c r="L71"/>
  <c r="L72"/>
  <c r="L73"/>
  <c r="L74"/>
  <c r="L75"/>
  <c r="L76"/>
  <c r="H80"/>
  <c r="H82"/>
  <c r="O11"/>
  <c r="K31"/>
  <c r="H38"/>
  <c r="K11"/>
  <c r="H35"/>
  <c r="I11"/>
  <c r="C16"/>
  <c r="I16" s="1"/>
  <c r="I17"/>
  <c r="I19"/>
  <c r="I21"/>
  <c r="E26"/>
  <c r="M26" s="1"/>
  <c r="G29"/>
  <c r="C30"/>
  <c r="H36"/>
  <c r="H40"/>
  <c r="H11"/>
  <c r="G10"/>
  <c r="H15"/>
  <c r="O15"/>
  <c r="D16"/>
  <c r="K16" s="1"/>
  <c r="I18"/>
  <c r="O18"/>
  <c r="H20"/>
  <c r="O20"/>
  <c r="D26"/>
  <c r="J26" s="1"/>
  <c r="I32"/>
  <c r="K53"/>
  <c r="K59"/>
  <c r="I60"/>
  <c r="H63"/>
  <c r="F81"/>
  <c r="J81" s="1"/>
  <c r="H83"/>
  <c r="N12"/>
  <c r="J12"/>
  <c r="N14"/>
  <c r="J14"/>
  <c r="N18"/>
  <c r="J18"/>
  <c r="N20"/>
  <c r="J20"/>
  <c r="M24"/>
  <c r="N24"/>
  <c r="J24"/>
  <c r="M25"/>
  <c r="N25"/>
  <c r="J25"/>
  <c r="M27"/>
  <c r="N27"/>
  <c r="J27"/>
  <c r="M28"/>
  <c r="N28"/>
  <c r="J28"/>
  <c r="M32"/>
  <c r="N32"/>
  <c r="J32"/>
  <c r="N33"/>
  <c r="J33"/>
  <c r="M50"/>
  <c r="N50"/>
  <c r="J50"/>
  <c r="M51"/>
  <c r="N51"/>
  <c r="J51"/>
  <c r="M52"/>
  <c r="N52"/>
  <c r="J52"/>
  <c r="M54"/>
  <c r="N54"/>
  <c r="J54"/>
  <c r="M55"/>
  <c r="N55"/>
  <c r="J55"/>
  <c r="M57"/>
  <c r="N57"/>
  <c r="J57"/>
  <c r="M58"/>
  <c r="N58"/>
  <c r="J58"/>
  <c r="M22"/>
  <c r="N22"/>
  <c r="J22"/>
  <c r="N23"/>
  <c r="J23"/>
  <c r="M44"/>
  <c r="N44"/>
  <c r="J44"/>
  <c r="M46"/>
  <c r="N46"/>
  <c r="J46"/>
  <c r="M47"/>
  <c r="N47"/>
  <c r="J47"/>
  <c r="M48"/>
  <c r="N48"/>
  <c r="J48"/>
  <c r="N49"/>
  <c r="J49"/>
  <c r="N78"/>
  <c r="J78"/>
  <c r="N11"/>
  <c r="J11"/>
  <c r="N15"/>
  <c r="J15"/>
  <c r="N17"/>
  <c r="J17"/>
  <c r="N19"/>
  <c r="J19"/>
  <c r="M21"/>
  <c r="N21"/>
  <c r="J21"/>
  <c r="M42"/>
  <c r="N42"/>
  <c r="J42"/>
  <c r="N43"/>
  <c r="J43"/>
  <c r="M65"/>
  <c r="N65"/>
  <c r="J65"/>
  <c r="M66"/>
  <c r="N66"/>
  <c r="J66"/>
  <c r="M67"/>
  <c r="N67"/>
  <c r="J67"/>
  <c r="M68"/>
  <c r="N68"/>
  <c r="J68"/>
  <c r="M69"/>
  <c r="N69"/>
  <c r="J69"/>
  <c r="M70"/>
  <c r="N70"/>
  <c r="J70"/>
  <c r="M71"/>
  <c r="N71"/>
  <c r="J71"/>
  <c r="M72"/>
  <c r="N72"/>
  <c r="J72"/>
  <c r="M73"/>
  <c r="N73"/>
  <c r="J73"/>
  <c r="M74"/>
  <c r="N74"/>
  <c r="J74"/>
  <c r="M75"/>
  <c r="N75"/>
  <c r="J75"/>
  <c r="M76"/>
  <c r="N76"/>
  <c r="J76"/>
  <c r="N77"/>
  <c r="J77"/>
  <c r="H12"/>
  <c r="H14"/>
  <c r="H18"/>
  <c r="H24"/>
  <c r="L12"/>
  <c r="L14"/>
  <c r="O17"/>
  <c r="L18"/>
  <c r="L20"/>
  <c r="H22"/>
  <c r="H23"/>
  <c r="O24"/>
  <c r="O27"/>
  <c r="O28"/>
  <c r="F30"/>
  <c r="O31"/>
  <c r="O32"/>
  <c r="L36"/>
  <c r="L37"/>
  <c r="L38"/>
  <c r="L39"/>
  <c r="L40"/>
  <c r="L41"/>
  <c r="H46"/>
  <c r="H48"/>
  <c r="H49"/>
  <c r="O50"/>
  <c r="O51"/>
  <c r="O52"/>
  <c r="O54"/>
  <c r="K12"/>
  <c r="C13"/>
  <c r="K14"/>
  <c r="K18"/>
  <c r="K20"/>
  <c r="O22"/>
  <c r="L24"/>
  <c r="L25"/>
  <c r="L27"/>
  <c r="L28"/>
  <c r="L31"/>
  <c r="L32"/>
  <c r="L33"/>
  <c r="K35"/>
  <c r="K36"/>
  <c r="K37"/>
  <c r="K38"/>
  <c r="K39"/>
  <c r="K40"/>
  <c r="H42"/>
  <c r="H43"/>
  <c r="O44"/>
  <c r="O46"/>
  <c r="O47"/>
  <c r="O48"/>
  <c r="L50"/>
  <c r="L51"/>
  <c r="L52"/>
  <c r="L53"/>
  <c r="L54"/>
  <c r="L55"/>
  <c r="L57"/>
  <c r="L58"/>
  <c r="L59"/>
  <c r="L60"/>
  <c r="K62"/>
  <c r="K63"/>
  <c r="H65"/>
  <c r="H66"/>
  <c r="H67"/>
  <c r="H68"/>
  <c r="H69"/>
  <c r="H70"/>
  <c r="H71"/>
  <c r="H72"/>
  <c r="H73"/>
  <c r="H74"/>
  <c r="H75"/>
  <c r="H76"/>
  <c r="H77"/>
  <c r="K80"/>
  <c r="K82"/>
  <c r="L11"/>
  <c r="F13"/>
  <c r="L15"/>
  <c r="L17"/>
  <c r="L19"/>
  <c r="I20"/>
  <c r="L21"/>
  <c r="L22"/>
  <c r="L23"/>
  <c r="K24"/>
  <c r="K25"/>
  <c r="K27"/>
  <c r="K28"/>
  <c r="F29"/>
  <c r="M29" s="1"/>
  <c r="K32"/>
  <c r="C34"/>
  <c r="H34" s="1"/>
  <c r="I36"/>
  <c r="I37"/>
  <c r="I38"/>
  <c r="I39"/>
  <c r="I40"/>
  <c r="O42"/>
  <c r="L44"/>
  <c r="L46"/>
  <c r="L47"/>
  <c r="L48"/>
  <c r="L49"/>
  <c r="K50"/>
  <c r="K51"/>
  <c r="K52"/>
  <c r="K54"/>
  <c r="K55"/>
  <c r="K57"/>
  <c r="K58"/>
  <c r="I62"/>
  <c r="I63"/>
  <c r="I64"/>
  <c r="H64"/>
  <c r="O65"/>
  <c r="O66"/>
  <c r="O67"/>
  <c r="O68"/>
  <c r="O69"/>
  <c r="O70"/>
  <c r="O71"/>
  <c r="O72"/>
  <c r="O73"/>
  <c r="O74"/>
  <c r="O75"/>
  <c r="O76"/>
  <c r="L78"/>
  <c r="I80"/>
  <c r="I82"/>
  <c r="N34"/>
  <c r="N35"/>
  <c r="M36"/>
  <c r="N36"/>
  <c r="J36"/>
  <c r="M37"/>
  <c r="N37"/>
  <c r="J37"/>
  <c r="M38"/>
  <c r="N38"/>
  <c r="J38"/>
  <c r="M39"/>
  <c r="N39"/>
  <c r="J39"/>
  <c r="M40"/>
  <c r="N40"/>
  <c r="J40"/>
  <c r="N41"/>
  <c r="J41"/>
  <c r="M62"/>
  <c r="N62"/>
  <c r="J62"/>
  <c r="M63"/>
  <c r="N63"/>
  <c r="J63"/>
  <c r="N64"/>
  <c r="J64"/>
  <c r="M80"/>
  <c r="N80"/>
  <c r="J80"/>
  <c r="M82"/>
  <c r="N82"/>
  <c r="J82"/>
  <c r="N83"/>
  <c r="J83"/>
  <c r="H25"/>
  <c r="C26"/>
  <c r="H27"/>
  <c r="H28"/>
  <c r="C29"/>
  <c r="I29" s="1"/>
  <c r="H31"/>
  <c r="H32"/>
  <c r="H33"/>
  <c r="O34"/>
  <c r="O36"/>
  <c r="O37"/>
  <c r="O38"/>
  <c r="O39"/>
  <c r="O40"/>
  <c r="H50"/>
  <c r="H51"/>
  <c r="H52"/>
  <c r="H53"/>
  <c r="H54"/>
  <c r="H55"/>
  <c r="H57"/>
  <c r="H58"/>
  <c r="H59"/>
  <c r="H60"/>
  <c r="H61"/>
  <c r="O62"/>
  <c r="O63"/>
  <c r="H79"/>
  <c r="O80"/>
  <c r="O82"/>
  <c r="M31"/>
  <c r="N31"/>
  <c r="J31"/>
  <c r="M53"/>
  <c r="N53"/>
  <c r="J53"/>
  <c r="M59"/>
  <c r="N59"/>
  <c r="J59"/>
  <c r="M60"/>
  <c r="N60"/>
  <c r="J60"/>
  <c r="N61"/>
  <c r="J61"/>
  <c r="N79"/>
  <c r="J79"/>
  <c r="O53"/>
  <c r="O55"/>
  <c r="O57"/>
  <c r="O58"/>
  <c r="O59"/>
  <c r="O60"/>
  <c r="L62"/>
  <c r="L63"/>
  <c r="L64"/>
  <c r="H78"/>
  <c r="L80"/>
  <c r="L82"/>
  <c r="L83"/>
  <c r="K66" i="18965"/>
  <c r="F67"/>
  <c r="B67"/>
  <c r="L13"/>
  <c r="D67"/>
  <c r="L67" s="1"/>
  <c r="C67"/>
  <c r="J66"/>
  <c r="N66"/>
  <c r="G66"/>
  <c r="E67"/>
  <c r="N67" s="1"/>
  <c r="I66"/>
  <c r="M66"/>
  <c r="G67"/>
  <c r="H66"/>
  <c r="M13"/>
  <c r="I13"/>
  <c r="G13"/>
  <c r="N56" i="18968" l="1"/>
  <c r="O56"/>
  <c r="M56"/>
  <c r="D10"/>
  <c r="J10" s="1"/>
  <c r="K34"/>
  <c r="J34"/>
  <c r="O35"/>
  <c r="J35"/>
  <c r="K26"/>
  <c r="O26"/>
  <c r="L35"/>
  <c r="M35"/>
  <c r="H16"/>
  <c r="J56"/>
  <c r="H81"/>
  <c r="E10"/>
  <c r="M10" s="1"/>
  <c r="M81"/>
  <c r="H56"/>
  <c r="O13"/>
  <c r="L34"/>
  <c r="I30"/>
  <c r="I56"/>
  <c r="K56"/>
  <c r="D84"/>
  <c r="O10"/>
  <c r="L16"/>
  <c r="F45"/>
  <c r="F84" s="1"/>
  <c r="L26"/>
  <c r="C45"/>
  <c r="O16"/>
  <c r="I13"/>
  <c r="L56"/>
  <c r="G84"/>
  <c r="O81"/>
  <c r="J16"/>
  <c r="N10"/>
  <c r="N81"/>
  <c r="K81"/>
  <c r="I26"/>
  <c r="H26"/>
  <c r="I34"/>
  <c r="C10"/>
  <c r="K29"/>
  <c r="N29"/>
  <c r="J29"/>
  <c r="H29"/>
  <c r="L29"/>
  <c r="O29"/>
  <c r="N13"/>
  <c r="J13"/>
  <c r="K13"/>
  <c r="L13"/>
  <c r="M13"/>
  <c r="H13"/>
  <c r="K45"/>
  <c r="M30"/>
  <c r="N30"/>
  <c r="J30"/>
  <c r="H30"/>
  <c r="K30"/>
  <c r="L30"/>
  <c r="O30"/>
  <c r="M67" i="18965"/>
  <c r="I67"/>
  <c r="H67"/>
  <c r="K67"/>
  <c r="J67"/>
  <c r="K10" i="18968" l="1"/>
  <c r="L10"/>
  <c r="E84"/>
  <c r="L84" s="1"/>
  <c r="N84"/>
  <c r="K84"/>
  <c r="L45"/>
  <c r="M45"/>
  <c r="I45"/>
  <c r="O45"/>
  <c r="N45"/>
  <c r="H45"/>
  <c r="J45"/>
  <c r="J84"/>
  <c r="O84"/>
  <c r="I10"/>
  <c r="C84"/>
  <c r="H10"/>
  <c r="M84" l="1"/>
  <c r="I84"/>
  <c r="H84"/>
</calcChain>
</file>

<file path=xl/sharedStrings.xml><?xml version="1.0" encoding="utf-8"?>
<sst xmlns="http://schemas.openxmlformats.org/spreadsheetml/2006/main" count="192" uniqueCount="163">
  <si>
    <r>
      <t xml:space="preserve">Рентна плата за спеціальне використання лісових ресурсів в частині деревини, заготовленої в порядку рубок головного користування - </t>
    </r>
    <r>
      <rPr>
        <u/>
        <sz val="12"/>
        <rFont val="Times New Roman Cyr"/>
        <family val="1"/>
        <charset val="204"/>
      </rPr>
      <t>37%</t>
    </r>
  </si>
  <si>
    <r>
      <t xml:space="preserve">Рентна плата за спеціальне використання води - </t>
    </r>
    <r>
      <rPr>
        <u/>
        <sz val="12"/>
        <rFont val="Times New Roman Cyr"/>
        <family val="1"/>
        <charset val="204"/>
      </rPr>
      <t>45%</t>
    </r>
  </si>
  <si>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</si>
  <si>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 xml:space="preserve">Акцизний податок з ввезених на митну територію України підакцизних товарів (продукції) (Пальне) </t>
  </si>
  <si>
    <t>14030000 (14031900)</t>
  </si>
  <si>
    <t xml:space="preserve">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</si>
  <si>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Надходження коштів з рахунків виборчих фондів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</si>
  <si>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</si>
  <si>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Плата за надання інших адміністративних послуг</t>
  </si>
  <si>
    <t xml:space="preserve">Рентна плата за користування надрами для видобування корисних копалин місцевого значення  </t>
  </si>
  <si>
    <t>Податок на майно</t>
  </si>
  <si>
    <t>18010100-18010400</t>
  </si>
  <si>
    <t xml:space="preserve">Податок на нерухоме майно, відмінне від земельної ділянки </t>
  </si>
  <si>
    <t>18010500-18010900</t>
  </si>
  <si>
    <t>18011000, 18011100</t>
  </si>
  <si>
    <t>Збір за провадження деяких видів підприємницької діяльності, що справлявся до 1 січня 2015 року</t>
  </si>
  <si>
    <t>Рентна плата та плата за використання інших природних ресурсів</t>
  </si>
  <si>
    <t>Внутрішні податки на товари та послуги</t>
  </si>
  <si>
    <t>14020000 (14021900)</t>
  </si>
  <si>
    <t xml:space="preserve">Орендна плата за водні об'єкти (їх частини), що надаються в користування на умовах оренди обласними, районними державними адміністраціями, місцевими радами </t>
  </si>
  <si>
    <t xml:space="preserve">Транспортний податок </t>
  </si>
  <si>
    <t xml:space="preserve">Плата за ліцензії на певні види господарської діяльності та сертифікати, що видаються виконавчими органами місцевих рад і місцевими органами виконавчої влади </t>
  </si>
  <si>
    <t>Кошти, що передаються (отримуються), як компенсація із загального фонду державного бюджету бюджетам місцевого самоврядування відповідно до вимог пункту 43 розділу VI "Прикінцеві та перехідні положення" Бюджетного кодексу України та постанови Кабінету Міністрів України від 08.02.2017 №96 "Деякі питання зарахування частини акцизного податку з виробленого в Україні та ввезеного на митну територію України пального до бюджетів місцевого самоврядування"</t>
  </si>
  <si>
    <t xml:space="preserve">Податок на прибуток підприємств та фінансових установ комунальної власності   </t>
  </si>
  <si>
    <t xml:space="preserve">Плата за землю </t>
  </si>
  <si>
    <t>Плата за розміщення тимчасово вільних коштів місцевих бюджетів</t>
  </si>
  <si>
    <t>Адміністративні штрафи та інші санкції</t>
  </si>
  <si>
    <t xml:space="preserve">Єдиний податок </t>
  </si>
  <si>
    <t>Плата за ліцензії та сертифікати, що сплачується ліцензіатами за місцем здійснення діяльності</t>
  </si>
  <si>
    <t>Місцеві податки і збори, нараховані до 1 січня 2011 року</t>
  </si>
  <si>
    <t>Рентна плата за користування надрами в цілях, не пов'язаних з видобуванням корисних копалин</t>
  </si>
  <si>
    <t>Адміністративний збір за державну реєстрацію речових прав на нерухоме майно та їх обтяжень</t>
  </si>
  <si>
    <t>Збір за місця для паркування транспортних засобів</t>
  </si>
  <si>
    <t>Туристичний збір</t>
  </si>
  <si>
    <t>Плата за надання адміністративних послуг</t>
  </si>
  <si>
    <t>Фактичні надходження доходів за</t>
  </si>
  <si>
    <t>Відхилення обсягів фактичних надходжень доходів з початку року від</t>
  </si>
  <si>
    <t>+,-</t>
  </si>
  <si>
    <t>%</t>
  </si>
  <si>
    <t>Обласний</t>
  </si>
  <si>
    <t xml:space="preserve">Аналіз надходження платежів до місцевих бюджетів </t>
  </si>
  <si>
    <t>Найменування платежів</t>
  </si>
  <si>
    <t>Державне мито</t>
  </si>
  <si>
    <t>Податкові надходження</t>
  </si>
  <si>
    <t>Неподаткові надходження</t>
  </si>
  <si>
    <t>Інші надходження</t>
  </si>
  <si>
    <t>Доходи від операцій з капіталом</t>
  </si>
  <si>
    <t>Загальний фонд</t>
  </si>
  <si>
    <t>загальний фонд</t>
  </si>
  <si>
    <t xml:space="preserve">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 </t>
  </si>
  <si>
    <t>Надходження коштів від Державного фонду дорогоцінних металів і дорогоцінного каміння</t>
  </si>
  <si>
    <t>Код платежу</t>
  </si>
  <si>
    <t>Плата за ліцензії на право роздрібної торгівлі пальним</t>
  </si>
  <si>
    <t>тис.грн</t>
  </si>
  <si>
    <r>
      <t xml:space="preserve">Рентна плата за користування надрами для видобування газового конденсату - </t>
    </r>
    <r>
      <rPr>
        <u/>
        <sz val="12"/>
        <rFont val="Times New Roman Cyr"/>
        <family val="1"/>
        <charset val="204"/>
      </rPr>
      <t>5%</t>
    </r>
  </si>
  <si>
    <t>Районний бюджет Вижницького району</t>
  </si>
  <si>
    <t>Районний бюджет Дністровського району</t>
  </si>
  <si>
    <t>Районний бюджет Чернівецького району</t>
  </si>
  <si>
    <t>Вашковецька сільська ТГ</t>
  </si>
  <si>
    <t>Великокучурівська сільська ТГ</t>
  </si>
  <si>
    <t>Волоківська сільська ТГ</t>
  </si>
  <si>
    <t>Клішковецька сільська ТГ</t>
  </si>
  <si>
    <t>Мамалигівська сільська ТГ</t>
  </si>
  <si>
    <t>Недобоївська сільська ТГ</t>
  </si>
  <si>
    <t>Рукшинська сільська ТГ</t>
  </si>
  <si>
    <t>Усть-Путильська сільська ТГ</t>
  </si>
  <si>
    <t>Вашківецька міська ТГ</t>
  </si>
  <si>
    <t>Вижницька міська ТГ</t>
  </si>
  <si>
    <t>Сторожинецька міська ТГ</t>
  </si>
  <si>
    <t>Красноїльська селищна ТГ</t>
  </si>
  <si>
    <t>Тереблеченська сільська ТГ</t>
  </si>
  <si>
    <t>Чудейська сільська ТГ</t>
  </si>
  <si>
    <t>Конятинська сільська ТГ</t>
  </si>
  <si>
    <t>Селятинська сільська ТГ</t>
  </si>
  <si>
    <t>Острицька сільська ТГ</t>
  </si>
  <si>
    <t>Мамаївська сільська ТГ</t>
  </si>
  <si>
    <t>Кіцманська міська ТГ</t>
  </si>
  <si>
    <t>Вікнянська сільська ТГ</t>
  </si>
  <si>
    <t>Юрковецька сільська ТГ</t>
  </si>
  <si>
    <t>Кострижівська селищна ТГ</t>
  </si>
  <si>
    <t>Новоселицька міська ТГ</t>
  </si>
  <si>
    <t>Герцаївська міська ТГ</t>
  </si>
  <si>
    <t>Заставнівська міська ТГ</t>
  </si>
  <si>
    <t>Неполоковецька селищна ТГ</t>
  </si>
  <si>
    <t>Ставчанська сільська ТГ</t>
  </si>
  <si>
    <t>Хотинська міська ТГ</t>
  </si>
  <si>
    <t>Чагорська сільська ТГ</t>
  </si>
  <si>
    <t>Новодністровська міська ТГ</t>
  </si>
  <si>
    <t xml:space="preserve">Ванчиковецька сільська ТГ </t>
  </si>
  <si>
    <t>Карапчівська сільська ТГ</t>
  </si>
  <si>
    <t>Сучевенська сільська ТГ</t>
  </si>
  <si>
    <t>Кадубовецька сільська ТГ</t>
  </si>
  <si>
    <t>Банилівська сільська ТГ</t>
  </si>
  <si>
    <t>Берегометська селищна ТГ</t>
  </si>
  <si>
    <t>Боянська сільська ТГ</t>
  </si>
  <si>
    <t>Брусницька сільська ТГ</t>
  </si>
  <si>
    <t>Веренчанська сільська ТГ</t>
  </si>
  <si>
    <t>Кам’янецька сільська ТГ</t>
  </si>
  <si>
    <t>Кам’янська сільська ТГ</t>
  </si>
  <si>
    <t>Кельменецька селищна ТГ</t>
  </si>
  <si>
    <t>Лівинецька сільська ТГ</t>
  </si>
  <si>
    <t>Петровецька сільська ТГ</t>
  </si>
  <si>
    <t>Путильська селищна ТГ</t>
  </si>
  <si>
    <t>Тарашанська сільська ТГ</t>
  </si>
  <si>
    <t>Топорівська сільська ТГ</t>
  </si>
  <si>
    <t>Чернівецька міська ТГ</t>
  </si>
  <si>
    <t>Разом по ТГ</t>
  </si>
  <si>
    <t>Горішньошеровецька сільська ТГ</t>
  </si>
  <si>
    <t>Магальська сільська ТГ</t>
  </si>
  <si>
    <t>Податки та збори, не віднесені до інших категорій</t>
  </si>
  <si>
    <t>Глибоцька селищна ТГ</t>
  </si>
  <si>
    <t>Разом по районних бюджетах</t>
  </si>
  <si>
    <t xml:space="preserve">Всього до загального фонду </t>
  </si>
  <si>
    <t xml:space="preserve">Всього </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</si>
  <si>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</si>
  <si>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r>
      <rPr>
        <b/>
        <i/>
        <u/>
        <sz val="12"/>
        <rFont val="Times New Roman Cyr"/>
        <charset val="204"/>
      </rPr>
      <t>Разом</t>
    </r>
    <r>
      <rPr>
        <b/>
        <i/>
        <sz val="12"/>
        <rFont val="Times New Roman Cyr"/>
        <charset val="204"/>
      </rPr>
      <t xml:space="preserve">: акцизний податок з вироблених в Україні та з ввезених на митну територію України підакцизних товарів (продукції) (Пальне) </t>
    </r>
  </si>
  <si>
    <r>
      <t xml:space="preserve">Податок на доходи фізичних осіб - </t>
    </r>
    <r>
      <rPr>
        <u/>
        <sz val="12"/>
        <rFont val="Times New Roman Cyr"/>
        <family val="1"/>
        <charset val="204"/>
      </rPr>
      <t xml:space="preserve">79% </t>
    </r>
  </si>
  <si>
    <t>Найменування районів і територіальних громад</t>
  </si>
  <si>
    <t>Сокирянська міська ТГ</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</si>
  <si>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</si>
  <si>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</si>
  <si>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Суми, стягнені з винних осіб, за шкоду, заподіяну державі, підприємству, установі, організації</t>
  </si>
  <si>
    <t xml:space="preserve">Акцизний податок з реалізації суб'єктами господарювання роздрібної торгівлі підакцизних товарів </t>
  </si>
  <si>
    <t>Частина чистого прибутку (доходу) комунальних унітарних підприємств та їх об'єднань, що вилучається до відповідного місцевого бюджету</t>
  </si>
  <si>
    <r>
      <t>Акцизний податок з вироблених в Україні підакцизних товарів (продукції</t>
    </r>
    <r>
      <rPr>
        <sz val="12"/>
        <rFont val="Times New Roman Cyr"/>
        <charset val="204"/>
      </rPr>
      <t>) (Пальне)</t>
    </r>
    <r>
      <rPr>
        <sz val="12"/>
        <color rgb="FFFF0000"/>
        <rFont val="Times New Roman Cyr"/>
        <charset val="204"/>
      </rPr>
      <t xml:space="preserve"> </t>
    </r>
  </si>
  <si>
    <t>Надходження від орендної плати за користування майновим комплексом та іншим майном, що перебуває в комунальній власності</t>
  </si>
  <si>
    <r>
      <t xml:space="preserve">Адміністративні штрафи за адміністративні правопорушення у сфері забезпечення безпеки дорожнього руху, зафіксовані в автоматичному режимі - </t>
    </r>
    <r>
      <rPr>
        <u/>
        <sz val="12"/>
        <rFont val="Times New Roman Cyr"/>
        <charset val="204"/>
      </rPr>
      <t>10%</t>
    </r>
  </si>
  <si>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</si>
  <si>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Плата за ліцензії на провадження діяльності з організації та проведення азартних ігор у залах гральних автоматів</t>
  </si>
  <si>
    <t>Податок на прибуток підприємств</t>
  </si>
  <si>
    <t xml:space="preserve">Кошти, отримані від переможця процедури закупівлі / спрощеної закупівлі під час укладення договору про закупівлю як забезпечення виконання такого договору, які не підлягають поверненню учаснику </t>
  </si>
  <si>
    <t>План, затверджений місцевими радами на 2025 рік</t>
  </si>
  <si>
    <t>План, затверджений місцевими радами з урахуванням змін на 2025 рік</t>
  </si>
  <si>
    <t>плану, затвердженого місцевими радами                                                                                                                                                                                                   на 2025 рік</t>
  </si>
  <si>
    <t>плану, затвердженого місцевими радами з урахуванням змін на 2025 рік</t>
  </si>
  <si>
    <t xml:space="preserve">План, затверджений місцевими радами на 2025 рік </t>
  </si>
  <si>
    <t xml:space="preserve">План, затверджений місцевими радами з урахуванням змін на 2025 рік </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</si>
  <si>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</si>
  <si>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</si>
  <si>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Плата за ліцензії на право виробництва спирту етилового, спиртових дистилятів, біоетанолу, алкогольних напоїв, тютюнових виробів, рідин, що використовуються в електронних сигаретах, на право вирощування тютюну та на право ферментації тютюнової сировини</t>
  </si>
  <si>
    <t>Плата за ліцензії на право оптової торгівлі спиртом етиловим, спиртовими дистилятами</t>
  </si>
  <si>
    <t>Плата за державну реєстрацію (крім адміністративного збору, що справляється відповідно до Закону України "Про державну реєстрацію юридичних осіб, фізичних осіб - підприємців та громадських формувань")</t>
  </si>
  <si>
    <t>Плата за ліцензії на право оптової торгівлі алкогольними напоями, сидром та перрі (без додавання спирту), тютюновими виробами, рідинами, що використовуються в електроних сигаретах</t>
  </si>
  <si>
    <t>Плата за ліцензії на право роздрібної торгівлі алкогольними напоями, сидром та перрі (без додавання спирту), тютюновими виробами та рідинами, що використовуються в електроних сигаретах</t>
  </si>
  <si>
    <t>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"Про державну реєстрацію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</si>
  <si>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Плата за ліцензії на право виробництва пального</t>
  </si>
  <si>
    <t>Плата за ліцензії на право оптової торгівлі пальним, за наявності місць оптової торгівлі пальним, оптової торгівлі пальним за відсутності місць оптової торгівлі пальним</t>
  </si>
  <si>
    <t xml:space="preserve">Плата за ліцензії на право зберігання пального, на право зберігання пального виключно для потреб власного споживання та/або промислової переробки </t>
  </si>
  <si>
    <t>Кошти, отримані від надання учасниками процедури закупівлі / спрощеної закупівлі як забезпечення їх тендерної пропозиції /пропозиції учасника спрощеної закупівлі, які не підлягають поверненню цим учасникам</t>
  </si>
  <si>
    <t xml:space="preserve"> 14021900  14031900</t>
  </si>
  <si>
    <r>
      <t>Місцеві податки та збори, що сплачуються (перераховуються) згідно з Податковим кодексом України,                                                                                                              в</t>
    </r>
    <r>
      <rPr>
        <b/>
        <i/>
        <sz val="12"/>
        <rFont val="Times New Roman Cyr"/>
        <family val="1"/>
        <charset val="204"/>
      </rPr>
      <t xml:space="preserve"> тому числі: </t>
    </r>
  </si>
  <si>
    <r>
      <t xml:space="preserve">Податок на прибуток підприємств приватного сектору економіки - </t>
    </r>
    <r>
      <rPr>
        <u/>
        <sz val="12"/>
        <rFont val="Times New Roman Cyr"/>
        <family val="1"/>
        <charset val="204"/>
      </rPr>
      <t>10%</t>
    </r>
  </si>
  <si>
    <t>Чернівецької області за січень-вересень 2025 року</t>
  </si>
  <si>
    <t>План на січень-вересень 2025 року</t>
  </si>
  <si>
    <t>січень-вересень 2025 року</t>
  </si>
  <si>
    <t>січень-вересень 2024 року</t>
  </si>
  <si>
    <t>плану на січень-вересень 2025 року</t>
  </si>
  <si>
    <t>фактичних надходжень за січень-вересень 2024 року</t>
  </si>
  <si>
    <r>
      <t xml:space="preserve">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 - </t>
    </r>
    <r>
      <rPr>
        <u/>
        <sz val="12"/>
        <rFont val="Times New Roman Cyr"/>
        <family val="1"/>
        <charset val="204"/>
      </rPr>
      <t>30%</t>
    </r>
  </si>
  <si>
    <r>
      <t xml:space="preserve">Рентна плата за користування надрами для видобування нафти (крім видобування нафти, визначеної як Актив природних ресурсів) - </t>
    </r>
    <r>
      <rPr>
        <u/>
        <sz val="12"/>
        <rFont val="Times New Roman Cyr"/>
        <family val="1"/>
        <charset val="204"/>
      </rPr>
      <t>5%</t>
    </r>
  </si>
  <si>
    <r>
      <t xml:space="preserve">Рентна плата за користування надрами для видобування природного газу (крім видобування природного газу, визначеного як Актив природних ресурсів) - </t>
    </r>
    <r>
      <rPr>
        <u/>
        <sz val="12"/>
        <rFont val="Times New Roman Cyr"/>
        <family val="1"/>
        <charset val="204"/>
      </rPr>
      <t>5%</t>
    </r>
  </si>
  <si>
    <r>
      <rPr>
        <sz val="11"/>
        <color theme="1"/>
        <rFont val="Times New Roman Cyr"/>
        <charset val="204"/>
      </rPr>
      <t>в т.ч</t>
    </r>
    <r>
      <rPr>
        <i/>
        <sz val="11"/>
        <color theme="1"/>
        <rFont val="Times New Roman Cyr"/>
        <charset val="204"/>
      </rPr>
      <t>. Податок на доходи фізичних осіб у вигляді мінімального податкового зобов`язання, що підлягає сплаті фізичними особами</t>
    </r>
  </si>
  <si>
    <t>(місячний звіт)</t>
  </si>
</sst>
</file>

<file path=xl/styles.xml><?xml version="1.0" encoding="utf-8"?>
<styleSheet xmlns="http://schemas.openxmlformats.org/spreadsheetml/2006/main">
  <numFmts count="8">
    <numFmt numFmtId="164" formatCode="0.0"/>
    <numFmt numFmtId="165" formatCode="0.0000"/>
    <numFmt numFmtId="166" formatCode="0.00000"/>
    <numFmt numFmtId="167" formatCode="0.000000"/>
    <numFmt numFmtId="168" formatCode="#,##0.000"/>
    <numFmt numFmtId="169" formatCode="#,##0.00000"/>
    <numFmt numFmtId="170" formatCode="#,##0.000000"/>
    <numFmt numFmtId="171" formatCode="#,##0.0"/>
  </numFmts>
  <fonts count="98">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Cyr"/>
      <family val="1"/>
      <charset val="204"/>
    </font>
    <font>
      <sz val="11"/>
      <name val="Times New Roman CYR"/>
      <family val="1"/>
      <charset val="204"/>
    </font>
    <font>
      <sz val="12"/>
      <name val="Times New Roman Cyr"/>
      <family val="1"/>
      <charset val="204"/>
    </font>
    <font>
      <b/>
      <sz val="10"/>
      <name val="Times New Roman Cyr"/>
      <family val="1"/>
      <charset val="204"/>
    </font>
    <font>
      <b/>
      <sz val="12"/>
      <name val="Times New Roman Cyr"/>
      <family val="1"/>
      <charset val="204"/>
    </font>
    <font>
      <b/>
      <i/>
      <sz val="14"/>
      <color indexed="8"/>
      <name val="Times New Roman Cyr"/>
      <family val="1"/>
      <charset val="204"/>
    </font>
    <font>
      <b/>
      <i/>
      <sz val="12"/>
      <name val="Times New Roman Cyr"/>
      <family val="1"/>
      <charset val="204"/>
    </font>
    <font>
      <i/>
      <sz val="12"/>
      <name val="Times New Roman Cyr"/>
      <family val="1"/>
      <charset val="204"/>
    </font>
    <font>
      <b/>
      <sz val="13"/>
      <name val="Times New Roman Cyr"/>
      <family val="1"/>
      <charset val="204"/>
    </font>
    <font>
      <sz val="12"/>
      <name val="Arial Cyr"/>
      <charset val="204"/>
    </font>
    <font>
      <sz val="8"/>
      <name val="Arial Cyr"/>
      <charset val="204"/>
    </font>
    <font>
      <sz val="10"/>
      <name val="Times New Roman CYR"/>
      <charset val="204"/>
    </font>
    <font>
      <b/>
      <i/>
      <sz val="12"/>
      <name val="Times New Roman Cyr"/>
      <charset val="204"/>
    </font>
    <font>
      <b/>
      <i/>
      <sz val="14"/>
      <name val="Times New Roman Cyr"/>
      <family val="1"/>
      <charset val="204"/>
    </font>
    <font>
      <b/>
      <sz val="12"/>
      <name val="Times New Roman Cyr"/>
      <charset val="204"/>
    </font>
    <font>
      <b/>
      <i/>
      <sz val="14"/>
      <name val="Times New Roman Cyr"/>
      <charset val="204"/>
    </font>
    <font>
      <sz val="12"/>
      <color indexed="8"/>
      <name val="Times New Roman Cyr"/>
      <charset val="204"/>
    </font>
    <font>
      <sz val="12"/>
      <name val="Times New Roman Cyr"/>
      <charset val="204"/>
    </font>
    <font>
      <b/>
      <sz val="14"/>
      <name val="Times New Roman Cyr"/>
      <charset val="204"/>
    </font>
    <font>
      <b/>
      <sz val="14"/>
      <name val="Times New Roman Cyr"/>
      <family val="1"/>
      <charset val="204"/>
    </font>
    <font>
      <b/>
      <i/>
      <sz val="10"/>
      <name val="Times New Roman Cyr"/>
      <charset val="204"/>
    </font>
    <font>
      <b/>
      <sz val="10"/>
      <name val="Times New Roman Cyr"/>
      <charset val="204"/>
    </font>
    <font>
      <sz val="12"/>
      <color indexed="8"/>
      <name val="Times New Roman Cyr"/>
      <family val="1"/>
      <charset val="204"/>
    </font>
    <font>
      <sz val="10"/>
      <name val="Arial"/>
      <family val="2"/>
      <charset val="204"/>
    </font>
    <font>
      <i/>
      <sz val="12"/>
      <color indexed="8"/>
      <name val="Times New Roman Cyr"/>
      <family val="1"/>
      <charset val="204"/>
    </font>
    <font>
      <sz val="10"/>
      <name val="Helv"/>
      <charset val="204"/>
    </font>
    <font>
      <u/>
      <sz val="12"/>
      <name val="Times New Roman Cyr"/>
      <charset val="204"/>
    </font>
    <font>
      <b/>
      <i/>
      <sz val="12"/>
      <color indexed="8"/>
      <name val="Times New Roman Cyr"/>
      <family val="1"/>
      <charset val="204"/>
    </font>
    <font>
      <u/>
      <sz val="12"/>
      <name val="Times New Roman Cyr"/>
      <family val="1"/>
      <charset val="204"/>
    </font>
    <font>
      <b/>
      <i/>
      <u/>
      <sz val="12"/>
      <name val="Times New Roman Cyr"/>
      <charset val="204"/>
    </font>
    <font>
      <sz val="11"/>
      <color theme="1"/>
      <name val="Calibri"/>
      <family val="2"/>
      <charset val="204"/>
      <scheme val="minor"/>
    </font>
    <font>
      <sz val="10"/>
      <color theme="1"/>
      <name val="Times New Roman Cyr"/>
      <family val="1"/>
      <charset val="204"/>
    </font>
    <font>
      <b/>
      <sz val="12"/>
      <color theme="1"/>
      <name val="Times New Roman Cyr"/>
      <family val="1"/>
      <charset val="204"/>
    </font>
    <font>
      <sz val="12"/>
      <color rgb="FFFF0000"/>
      <name val="Times New Roman Cyr"/>
      <charset val="204"/>
    </font>
    <font>
      <sz val="12"/>
      <color theme="1"/>
      <name val="Times New Roman Cyr"/>
      <family val="1"/>
      <charset val="204"/>
    </font>
    <font>
      <sz val="11"/>
      <color indexed="8"/>
      <name val="Calibri"/>
      <family val="2"/>
      <charset val="204"/>
    </font>
    <font>
      <sz val="11"/>
      <color indexed="9"/>
      <name val="Calibri"/>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Cyr"/>
      <charset val="204"/>
    </font>
    <font>
      <b/>
      <i/>
      <sz val="12"/>
      <color theme="1"/>
      <name val="Times New Roman Cyr"/>
      <family val="1"/>
      <charset val="204"/>
    </font>
    <font>
      <i/>
      <sz val="12"/>
      <color theme="1"/>
      <name val="Times New Roman Cyr"/>
      <family val="1"/>
      <charset val="204"/>
    </font>
    <font>
      <b/>
      <sz val="13"/>
      <color theme="1"/>
      <name val="Times New Roman Cyr"/>
      <family val="1"/>
      <charset val="204"/>
    </font>
    <font>
      <sz val="11"/>
      <color indexed="62"/>
      <name val="Calibri"/>
      <family val="2"/>
      <charset val="204"/>
    </font>
    <font>
      <sz val="11"/>
      <color indexed="17"/>
      <name val="Calibri"/>
      <family val="2"/>
      <charset val="204"/>
    </font>
    <font>
      <sz val="11"/>
      <color indexed="52"/>
      <name val="Calibri"/>
      <family val="2"/>
      <charset val="204"/>
    </font>
    <font>
      <b/>
      <sz val="11"/>
      <color indexed="9"/>
      <name val="Calibri"/>
      <family val="2"/>
      <charset val="204"/>
    </font>
    <font>
      <b/>
      <sz val="18"/>
      <color indexed="56"/>
      <name val="Cambria"/>
      <family val="2"/>
      <charset val="204"/>
    </font>
    <font>
      <b/>
      <sz val="11"/>
      <color indexed="52"/>
      <name val="Calibri"/>
      <family val="2"/>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60"/>
      <name val="Calibri"/>
      <family val="2"/>
      <charset val="204"/>
    </font>
    <font>
      <sz val="11"/>
      <color indexed="10"/>
      <name val="Calibri"/>
      <family val="2"/>
      <charset val="204"/>
    </font>
    <font>
      <i/>
      <sz val="11"/>
      <color indexed="23"/>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color indexed="8"/>
      <name val="Calibri"/>
      <family val="2"/>
      <charset val="204"/>
    </font>
    <font>
      <sz val="11.5"/>
      <name val="Times New Roman Cyr"/>
      <family val="1"/>
      <charset val="204"/>
    </font>
    <font>
      <b/>
      <i/>
      <sz val="12"/>
      <color rgb="FF0070C0"/>
      <name val="Times New Roman Cyr"/>
      <charset val="204"/>
    </font>
    <font>
      <b/>
      <i/>
      <sz val="10"/>
      <color rgb="FF00B050"/>
      <name val="Times New Roman Cyr"/>
      <charset val="204"/>
    </font>
    <font>
      <i/>
      <sz val="11"/>
      <color theme="1"/>
      <name val="Times New Roman Cyr"/>
      <charset val="204"/>
    </font>
    <font>
      <sz val="11"/>
      <color theme="1"/>
      <name val="Times New Roman Cyr"/>
      <charset val="204"/>
    </font>
    <font>
      <i/>
      <sz val="12"/>
      <color theme="1"/>
      <name val="Times New Roman Cyr"/>
      <charset val="204"/>
    </font>
    <font>
      <sz val="12"/>
      <color theme="1"/>
      <name val="Times New Roman Cyr"/>
      <charset val="204"/>
    </font>
    <font>
      <sz val="10"/>
      <color theme="1"/>
      <name val="Times New Roman Cyr"/>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patternFill>
    </fill>
    <fill>
      <patternFill patternType="solid">
        <fgColor indexed="43"/>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535">
    <xf numFmtId="0" fontId="0" fillId="0" borderId="0"/>
    <xf numFmtId="0" fontId="52" fillId="0" borderId="0"/>
    <xf numFmtId="0" fontId="59" fillId="0" borderId="0"/>
    <xf numFmtId="0" fontId="59" fillId="0" borderId="0"/>
    <xf numFmtId="0" fontId="59" fillId="0" borderId="0"/>
    <xf numFmtId="0" fontId="59" fillId="0" borderId="0"/>
    <xf numFmtId="0" fontId="59" fillId="0" borderId="0"/>
    <xf numFmtId="0" fontId="5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4" fillId="2" borderId="0" applyNumberFormat="0" applyBorder="0" applyAlignment="0" applyProtection="0"/>
    <xf numFmtId="0" fontId="64" fillId="3" borderId="0" applyNumberFormat="0" applyBorder="0" applyAlignment="0" applyProtection="0"/>
    <xf numFmtId="0" fontId="64" fillId="4"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5" borderId="0" applyNumberFormat="0" applyBorder="0" applyAlignment="0" applyProtection="0"/>
    <xf numFmtId="0" fontId="64" fillId="8" borderId="0" applyNumberFormat="0" applyBorder="0" applyAlignment="0" applyProtection="0"/>
    <xf numFmtId="0" fontId="64" fillId="11" borderId="0" applyNumberFormat="0" applyBorder="0" applyAlignment="0" applyProtection="0"/>
    <xf numFmtId="0" fontId="65" fillId="12"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6" fillId="0" borderId="0"/>
    <xf numFmtId="0" fontId="67" fillId="0" borderId="0"/>
    <xf numFmtId="0" fontId="64" fillId="16" borderId="8" applyNumberFormat="0" applyFont="0" applyAlignment="0" applyProtection="0"/>
    <xf numFmtId="0" fontId="5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69" fillId="0" borderId="0"/>
    <xf numFmtId="0" fontId="68" fillId="0" borderId="0"/>
    <xf numFmtId="0" fontId="52" fillId="0" borderId="0"/>
    <xf numFmtId="0" fontId="52" fillId="0" borderId="0"/>
    <xf numFmtId="0" fontId="52" fillId="0" borderId="0"/>
    <xf numFmtId="0" fontId="52" fillId="0" borderId="0"/>
    <xf numFmtId="0" fontId="52" fillId="0" borderId="0"/>
    <xf numFmtId="0" fontId="52" fillId="0" borderId="0"/>
    <xf numFmtId="0" fontId="70" fillId="0" borderId="0"/>
    <xf numFmtId="0" fontId="70" fillId="0" borderId="0"/>
    <xf numFmtId="0" fontId="70" fillId="0" borderId="0"/>
    <xf numFmtId="0" fontId="25" fillId="0" borderId="0"/>
    <xf numFmtId="0" fontId="25" fillId="0" borderId="0"/>
    <xf numFmtId="0" fontId="64" fillId="2" borderId="0" applyNumberFormat="0" applyBorder="0" applyAlignment="0" applyProtection="0"/>
    <xf numFmtId="0" fontId="64" fillId="3" borderId="0" applyNumberFormat="0" applyBorder="0" applyAlignment="0" applyProtection="0"/>
    <xf numFmtId="0" fontId="64" fillId="4"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5" borderId="0" applyNumberFormat="0" applyBorder="0" applyAlignment="0" applyProtection="0"/>
    <xf numFmtId="0" fontId="64" fillId="8" borderId="0" applyNumberFormat="0" applyBorder="0" applyAlignment="0" applyProtection="0"/>
    <xf numFmtId="0" fontId="64" fillId="11" borderId="0" applyNumberFormat="0" applyBorder="0" applyAlignment="0" applyProtection="0"/>
    <xf numFmtId="0" fontId="65" fillId="12"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20" borderId="0" applyNumberFormat="0" applyBorder="0" applyAlignment="0" applyProtection="0"/>
    <xf numFmtId="0" fontId="74" fillId="7" borderId="9" applyNumberFormat="0" applyAlignment="0" applyProtection="0"/>
    <xf numFmtId="0" fontId="75" fillId="4" borderId="0" applyNumberFormat="0" applyBorder="0" applyAlignment="0" applyProtection="0"/>
    <xf numFmtId="0" fontId="70" fillId="0" borderId="0"/>
    <xf numFmtId="0" fontId="76" fillId="0" borderId="10" applyNumberFormat="0" applyFill="0" applyAlignment="0" applyProtection="0"/>
    <xf numFmtId="0" fontId="77" fillId="21" borderId="11" applyNumberFormat="0" applyAlignment="0" applyProtection="0"/>
    <xf numFmtId="0" fontId="78" fillId="0" borderId="0" applyNumberFormat="0" applyFill="0" applyBorder="0" applyAlignment="0" applyProtection="0"/>
    <xf numFmtId="0" fontId="79" fillId="22" borderId="9" applyNumberFormat="0" applyAlignment="0" applyProtection="0"/>
    <xf numFmtId="0" fontId="80" fillId="0" borderId="12" applyNumberFormat="0" applyFill="0" applyAlignment="0" applyProtection="0"/>
    <xf numFmtId="0" fontId="81" fillId="3" borderId="0" applyNumberFormat="0" applyBorder="0" applyAlignment="0" applyProtection="0"/>
    <xf numFmtId="0" fontId="52" fillId="16" borderId="8" applyNumberFormat="0" applyFont="0" applyAlignment="0" applyProtection="0"/>
    <xf numFmtId="0" fontId="82" fillId="22" borderId="13" applyNumberFormat="0" applyAlignment="0" applyProtection="0"/>
    <xf numFmtId="0" fontId="83" fillId="23" borderId="0" applyNumberFormat="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52" fillId="0" borderId="0"/>
    <xf numFmtId="0" fontId="52" fillId="0" borderId="0"/>
    <xf numFmtId="0" fontId="52" fillId="0" borderId="0"/>
    <xf numFmtId="0" fontId="24" fillId="0" borderId="0"/>
    <xf numFmtId="0" fontId="52" fillId="0" borderId="0"/>
    <xf numFmtId="0" fontId="24" fillId="0" borderId="0"/>
    <xf numFmtId="0" fontId="24" fillId="0" borderId="0"/>
    <xf numFmtId="0" fontId="24" fillId="0" borderId="0"/>
    <xf numFmtId="0" fontId="24" fillId="0" borderId="0"/>
    <xf numFmtId="0" fontId="24" fillId="0" borderId="0"/>
    <xf numFmtId="0" fontId="52" fillId="0" borderId="0"/>
    <xf numFmtId="0" fontId="23" fillId="0" borderId="0"/>
    <xf numFmtId="0" fontId="23" fillId="0" borderId="0"/>
    <xf numFmtId="0" fontId="23" fillId="0" borderId="0"/>
    <xf numFmtId="0" fontId="5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2" fillId="0" borderId="0"/>
    <xf numFmtId="0" fontId="52" fillId="0" borderId="0"/>
    <xf numFmtId="0" fontId="23" fillId="0" borderId="0"/>
    <xf numFmtId="0" fontId="23" fillId="0" borderId="0"/>
    <xf numFmtId="0" fontId="23" fillId="0" borderId="0"/>
    <xf numFmtId="0" fontId="52" fillId="0" borderId="0"/>
    <xf numFmtId="0" fontId="23" fillId="0" borderId="0"/>
    <xf numFmtId="0" fontId="5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86" fillId="0" borderId="14" applyNumberFormat="0" applyFill="0" applyAlignment="0" applyProtection="0"/>
    <xf numFmtId="0" fontId="87" fillId="0" borderId="15" applyNumberFormat="0" applyFill="0" applyAlignment="0" applyProtection="0"/>
    <xf numFmtId="0" fontId="88" fillId="0" borderId="16" applyNumberFormat="0" applyFill="0" applyAlignment="0" applyProtection="0"/>
    <xf numFmtId="0" fontId="88" fillId="0" borderId="0" applyNumberFormat="0" applyFill="0" applyBorder="0" applyAlignment="0" applyProtection="0"/>
    <xf numFmtId="0" fontId="20" fillId="0" borderId="0"/>
    <xf numFmtId="0" fontId="20" fillId="0" borderId="0"/>
    <xf numFmtId="0" fontId="20" fillId="0" borderId="0"/>
    <xf numFmtId="0" fontId="20" fillId="0" borderId="0"/>
    <xf numFmtId="0" fontId="19" fillId="0" borderId="0"/>
    <xf numFmtId="0" fontId="70"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2" fillId="0" borderId="0"/>
    <xf numFmtId="0" fontId="11" fillId="0" borderId="0"/>
    <xf numFmtId="0" fontId="52" fillId="0" borderId="0"/>
    <xf numFmtId="0" fontId="52" fillId="16" borderId="8" applyNumberFormat="0" applyFont="0" applyAlignment="0" applyProtection="0"/>
    <xf numFmtId="0" fontId="52" fillId="16"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89" fillId="0" borderId="0"/>
    <xf numFmtId="0" fontId="52" fillId="16" borderId="8" applyNumberFormat="0" applyFont="0" applyAlignment="0" applyProtection="0"/>
    <xf numFmtId="0" fontId="52" fillId="16" borderId="8" applyNumberFormat="0" applyFont="0" applyAlignment="0" applyProtection="0"/>
    <xf numFmtId="0" fontId="52" fillId="16"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69">
    <xf numFmtId="0" fontId="0" fillId="0" borderId="0" xfId="0"/>
    <xf numFmtId="0" fontId="29" fillId="0" borderId="0" xfId="0" applyFont="1"/>
    <xf numFmtId="0" fontId="29" fillId="0" borderId="0" xfId="0" applyFont="1" applyAlignment="1">
      <alignment horizontal="centerContinuous"/>
    </xf>
    <xf numFmtId="0" fontId="29" fillId="0" borderId="0" xfId="0" applyFont="1" applyFill="1"/>
    <xf numFmtId="0" fontId="32" fillId="0" borderId="0" xfId="0" applyFont="1"/>
    <xf numFmtId="164" fontId="35" fillId="0" borderId="1" xfId="0" applyNumberFormat="1" applyFont="1" applyBorder="1" applyAlignment="1">
      <alignment horizontal="center" vertical="center"/>
    </xf>
    <xf numFmtId="1" fontId="31" fillId="0" borderId="1" xfId="0" applyNumberFormat="1" applyFont="1" applyBorder="1" applyAlignment="1">
      <alignment horizontal="center" vertical="center"/>
    </xf>
    <xf numFmtId="0" fontId="31" fillId="0" borderId="1" xfId="0" applyFont="1" applyBorder="1" applyAlignment="1">
      <alignment vertical="center" wrapText="1"/>
    </xf>
    <xf numFmtId="0" fontId="29" fillId="0" borderId="0" xfId="0" applyFont="1" applyAlignment="1">
      <alignment horizontal="center"/>
    </xf>
    <xf numFmtId="164" fontId="31" fillId="0" borderId="1" xfId="0" applyNumberFormat="1" applyFont="1" applyBorder="1" applyAlignment="1">
      <alignment vertical="center" wrapText="1"/>
    </xf>
    <xf numFmtId="164" fontId="31" fillId="0" borderId="1" xfId="0" applyNumberFormat="1" applyFont="1" applyBorder="1" applyAlignment="1">
      <alignment horizontal="left" vertical="center" wrapText="1"/>
    </xf>
    <xf numFmtId="1" fontId="35" fillId="0" borderId="1" xfId="0" applyNumberFormat="1" applyFont="1" applyBorder="1" applyAlignment="1">
      <alignment horizontal="center" vertical="center"/>
    </xf>
    <xf numFmtId="0" fontId="31" fillId="0" borderId="1" xfId="0" quotePrefix="1" applyFont="1" applyFill="1" applyBorder="1" applyAlignment="1">
      <alignment horizontal="center"/>
    </xf>
    <xf numFmtId="0" fontId="31" fillId="0" borderId="1" xfId="0" applyFont="1" applyFill="1" applyBorder="1" applyAlignment="1">
      <alignment horizontal="center"/>
    </xf>
    <xf numFmtId="166" fontId="29" fillId="0" borderId="0" xfId="0" applyNumberFormat="1" applyFont="1"/>
    <xf numFmtId="0" fontId="50" fillId="0" borderId="0" xfId="0" applyFont="1"/>
    <xf numFmtId="0" fontId="29" fillId="0" borderId="0" xfId="0" applyFont="1" applyFill="1" applyAlignment="1">
      <alignment vertical="center"/>
    </xf>
    <xf numFmtId="0" fontId="29" fillId="0" borderId="0" xfId="0" applyFont="1" applyAlignment="1">
      <alignment vertical="center"/>
    </xf>
    <xf numFmtId="0" fontId="29" fillId="0" borderId="0" xfId="0" applyFont="1" applyBorder="1" applyAlignment="1">
      <alignment vertical="center"/>
    </xf>
    <xf numFmtId="166" fontId="29" fillId="0" borderId="0" xfId="0" applyNumberFormat="1" applyFont="1" applyAlignment="1">
      <alignment horizontal="centerContinuous"/>
    </xf>
    <xf numFmtId="164" fontId="35" fillId="0" borderId="1" xfId="0" applyNumberFormat="1" applyFont="1" applyBorder="1" applyAlignment="1">
      <alignment horizontal="center" vertical="center" wrapText="1"/>
    </xf>
    <xf numFmtId="164" fontId="43" fillId="0" borderId="1" xfId="0" applyNumberFormat="1" applyFont="1" applyBorder="1" applyAlignment="1">
      <alignment vertical="center" wrapText="1"/>
    </xf>
    <xf numFmtId="0" fontId="49" fillId="0" borderId="0" xfId="0" applyFont="1"/>
    <xf numFmtId="0" fontId="51" fillId="0" borderId="1" xfId="0" applyFont="1" applyBorder="1" applyAlignment="1">
      <alignment vertical="center" wrapText="1"/>
    </xf>
    <xf numFmtId="0" fontId="53" fillId="0" borderId="1" xfId="0" applyFont="1" applyBorder="1" applyAlignment="1">
      <alignment vertical="center" wrapText="1"/>
    </xf>
    <xf numFmtId="164" fontId="56" fillId="0" borderId="1" xfId="0" applyNumberFormat="1" applyFont="1" applyBorder="1" applyAlignment="1">
      <alignment horizontal="center" vertical="center"/>
    </xf>
    <xf numFmtId="164" fontId="30" fillId="0" borderId="1" xfId="0" applyNumberFormat="1" applyFont="1" applyBorder="1" applyAlignment="1">
      <alignment vertical="center" wrapText="1"/>
    </xf>
    <xf numFmtId="165" fontId="29" fillId="0" borderId="0" xfId="0" applyNumberFormat="1" applyFont="1"/>
    <xf numFmtId="1" fontId="33" fillId="0" borderId="1" xfId="0" applyNumberFormat="1" applyFont="1" applyBorder="1" applyAlignment="1">
      <alignment horizontal="center" vertical="center"/>
    </xf>
    <xf numFmtId="164" fontId="36" fillId="0" borderId="1" xfId="0" applyNumberFormat="1" applyFont="1" applyBorder="1" applyAlignment="1">
      <alignment horizontal="center" vertical="center"/>
    </xf>
    <xf numFmtId="164" fontId="33" fillId="0" borderId="1" xfId="0" applyNumberFormat="1" applyFont="1" applyBorder="1" applyAlignment="1">
      <alignment horizontal="left" vertical="center" wrapText="1"/>
    </xf>
    <xf numFmtId="164" fontId="30" fillId="0" borderId="1" xfId="0" applyNumberFormat="1" applyFont="1" applyBorder="1" applyAlignment="1">
      <alignment horizontal="left" vertical="center" wrapText="1"/>
    </xf>
    <xf numFmtId="0" fontId="40" fillId="0" borderId="0" xfId="0" applyFont="1" applyFill="1"/>
    <xf numFmtId="164" fontId="29" fillId="0" borderId="1" xfId="0" applyNumberFormat="1" applyFont="1" applyBorder="1" applyAlignment="1">
      <alignment vertical="center" wrapText="1"/>
    </xf>
    <xf numFmtId="166" fontId="29" fillId="0" borderId="0" xfId="0" applyNumberFormat="1" applyFont="1" applyBorder="1" applyAlignment="1">
      <alignment vertical="center"/>
    </xf>
    <xf numFmtId="0" fontId="47" fillId="0" borderId="0" xfId="0" applyFont="1" applyAlignment="1">
      <alignment vertical="center"/>
    </xf>
    <xf numFmtId="164" fontId="47" fillId="0" borderId="0" xfId="0" applyNumberFormat="1" applyFont="1" applyAlignment="1">
      <alignment vertical="center"/>
    </xf>
    <xf numFmtId="0" fontId="29" fillId="0" borderId="0" xfId="0" applyFont="1" applyAlignment="1">
      <alignment horizontal="centerContinuous" vertical="center"/>
    </xf>
    <xf numFmtId="0" fontId="46" fillId="0" borderId="0" xfId="0" applyFont="1" applyAlignment="1">
      <alignment horizontal="right" vertical="center"/>
    </xf>
    <xf numFmtId="0" fontId="29" fillId="0" borderId="0" xfId="0" applyFont="1" applyFill="1" applyBorder="1" applyAlignment="1">
      <alignment vertical="center"/>
    </xf>
    <xf numFmtId="164" fontId="29" fillId="0" borderId="0" xfId="0" applyNumberFormat="1" applyFont="1" applyFill="1" applyAlignment="1">
      <alignment vertical="center"/>
    </xf>
    <xf numFmtId="166" fontId="29" fillId="0" borderId="0" xfId="0" applyNumberFormat="1" applyFont="1" applyFill="1" applyAlignment="1">
      <alignment vertical="center"/>
    </xf>
    <xf numFmtId="164" fontId="40" fillId="0" borderId="0" xfId="0" applyNumberFormat="1" applyFont="1" applyFill="1" applyAlignment="1">
      <alignment vertical="center"/>
    </xf>
    <xf numFmtId="164" fontId="40" fillId="0" borderId="0" xfId="0" applyNumberFormat="1" applyFont="1" applyAlignment="1">
      <alignment vertical="center"/>
    </xf>
    <xf numFmtId="164" fontId="50" fillId="0" borderId="0" xfId="0" applyNumberFormat="1" applyFont="1" applyAlignment="1">
      <alignment vertical="center"/>
    </xf>
    <xf numFmtId="0" fontId="46" fillId="0" borderId="0" xfId="0" applyFont="1" applyAlignment="1">
      <alignment horizontal="center"/>
    </xf>
    <xf numFmtId="167" fontId="29" fillId="0" borderId="0" xfId="0" applyNumberFormat="1" applyFont="1" applyAlignment="1">
      <alignment horizontal="center" vertical="center"/>
    </xf>
    <xf numFmtId="169" fontId="29" fillId="0" borderId="0" xfId="0" applyNumberFormat="1" applyFont="1"/>
    <xf numFmtId="168" fontId="29" fillId="0" borderId="0" xfId="0" applyNumberFormat="1" applyFont="1"/>
    <xf numFmtId="171" fontId="35" fillId="0" borderId="1" xfId="0" applyNumberFormat="1" applyFont="1" applyBorder="1" applyAlignment="1">
      <alignment horizontal="right" vertical="center"/>
    </xf>
    <xf numFmtId="171" fontId="41" fillId="0" borderId="1" xfId="0" applyNumberFormat="1" applyFont="1" applyBorder="1" applyAlignment="1">
      <alignment horizontal="center" vertical="center"/>
    </xf>
    <xf numFmtId="171" fontId="31" fillId="0" borderId="1" xfId="0" applyNumberFormat="1" applyFont="1" applyBorder="1" applyAlignment="1">
      <alignment horizontal="right" vertical="center"/>
    </xf>
    <xf numFmtId="171" fontId="31" fillId="0" borderId="1" xfId="0" applyNumberFormat="1" applyFont="1" applyBorder="1" applyAlignment="1">
      <alignment horizontal="center" vertical="center"/>
    </xf>
    <xf numFmtId="171" fontId="33" fillId="0" borderId="1" xfId="0" applyNumberFormat="1" applyFont="1" applyBorder="1" applyAlignment="1">
      <alignment horizontal="right" vertical="center"/>
    </xf>
    <xf numFmtId="171" fontId="43" fillId="0" borderId="1" xfId="0" applyNumberFormat="1" applyFont="1" applyBorder="1" applyAlignment="1">
      <alignment horizontal="right" vertical="center"/>
    </xf>
    <xf numFmtId="171" fontId="43" fillId="0" borderId="1" xfId="0" applyNumberFormat="1" applyFont="1" applyBorder="1" applyAlignment="1">
      <alignment horizontal="center" vertical="center"/>
    </xf>
    <xf numFmtId="171" fontId="46" fillId="0" borderId="1" xfId="0" applyNumberFormat="1" applyFont="1" applyBorder="1" applyAlignment="1">
      <alignment horizontal="center" vertical="center"/>
    </xf>
    <xf numFmtId="171" fontId="35" fillId="0" borderId="1" xfId="0" applyNumberFormat="1" applyFont="1" applyBorder="1" applyAlignment="1">
      <alignment horizontal="center" vertical="center"/>
    </xf>
    <xf numFmtId="171" fontId="41" fillId="0" borderId="1" xfId="0" applyNumberFormat="1" applyFont="1" applyBorder="1" applyAlignment="1">
      <alignment horizontal="right" vertical="center"/>
    </xf>
    <xf numFmtId="171" fontId="37" fillId="0" borderId="1" xfId="0" applyNumberFormat="1" applyFont="1" applyBorder="1" applyAlignment="1">
      <alignment horizontal="center" vertical="center"/>
    </xf>
    <xf numFmtId="171" fontId="36" fillId="0" borderId="1" xfId="0" applyNumberFormat="1" applyFont="1" applyBorder="1" applyAlignment="1">
      <alignment horizontal="center" vertical="center"/>
    </xf>
    <xf numFmtId="171" fontId="33" fillId="0" borderId="1" xfId="0" applyNumberFormat="1" applyFont="1" applyBorder="1" applyAlignment="1">
      <alignment horizontal="center" vertical="center"/>
    </xf>
    <xf numFmtId="171" fontId="36" fillId="0" borderId="1" xfId="0" applyNumberFormat="1" applyFont="1" applyBorder="1" applyAlignment="1">
      <alignment horizontal="right" vertical="center"/>
    </xf>
    <xf numFmtId="171" fontId="37" fillId="0" borderId="1" xfId="0" applyNumberFormat="1" applyFont="1" applyBorder="1" applyAlignment="1">
      <alignment horizontal="right" vertical="center"/>
    </xf>
    <xf numFmtId="171" fontId="31" fillId="0" borderId="1" xfId="0" applyNumberFormat="1" applyFont="1" applyFill="1" applyBorder="1" applyAlignment="1">
      <alignment vertical="center"/>
    </xf>
    <xf numFmtId="171" fontId="53" fillId="0" borderId="1" xfId="0" applyNumberFormat="1" applyFont="1" applyBorder="1" applyAlignment="1">
      <alignment horizontal="right" vertical="center"/>
    </xf>
    <xf numFmtId="169" fontId="29" fillId="0" borderId="0" xfId="0" applyNumberFormat="1" applyFont="1" applyAlignment="1">
      <alignment vertical="center"/>
    </xf>
    <xf numFmtId="171" fontId="63" fillId="0" borderId="1" xfId="0" applyNumberFormat="1" applyFont="1" applyFill="1" applyBorder="1" applyAlignment="1">
      <alignment vertical="center"/>
    </xf>
    <xf numFmtId="171" fontId="72" fillId="0" borderId="1" xfId="0" applyNumberFormat="1" applyFont="1" applyBorder="1" applyAlignment="1">
      <alignment horizontal="right" vertical="center"/>
    </xf>
    <xf numFmtId="0" fontId="72" fillId="0" borderId="1" xfId="0" applyFont="1" applyBorder="1" applyAlignment="1">
      <alignment vertical="center" wrapText="1"/>
    </xf>
    <xf numFmtId="0" fontId="63" fillId="0" borderId="1" xfId="0" applyFont="1" applyBorder="1" applyAlignment="1">
      <alignment vertical="center"/>
    </xf>
    <xf numFmtId="164" fontId="29" fillId="0" borderId="0" xfId="0" applyNumberFormat="1" applyFont="1"/>
    <xf numFmtId="164" fontId="60" fillId="0" borderId="0" xfId="0" applyNumberFormat="1" applyFont="1"/>
    <xf numFmtId="171" fontId="63" fillId="0" borderId="1" xfId="0" applyNumberFormat="1" applyFont="1" applyBorder="1" applyAlignment="1">
      <alignment horizontal="right" vertical="center"/>
    </xf>
    <xf numFmtId="171" fontId="71" fillId="0" borderId="1" xfId="0" applyNumberFormat="1" applyFont="1" applyBorder="1" applyAlignment="1">
      <alignment horizontal="right" vertical="center"/>
    </xf>
    <xf numFmtId="171" fontId="61" fillId="0" borderId="1" xfId="0" applyNumberFormat="1" applyFont="1" applyBorder="1" applyAlignment="1">
      <alignment horizontal="right" vertical="center"/>
    </xf>
    <xf numFmtId="171" fontId="73" fillId="0" borderId="1" xfId="0" applyNumberFormat="1" applyFont="1" applyBorder="1" applyAlignment="1">
      <alignment horizontal="right" vertical="center"/>
    </xf>
    <xf numFmtId="164" fontId="29" fillId="0" borderId="1" xfId="0" applyNumberFormat="1" applyFont="1" applyBorder="1" applyAlignment="1">
      <alignment horizontal="left" vertical="center" wrapText="1"/>
    </xf>
    <xf numFmtId="171" fontId="29" fillId="0" borderId="0" xfId="0" applyNumberFormat="1" applyFont="1"/>
    <xf numFmtId="166" fontId="60" fillId="0" borderId="0" xfId="0" applyNumberFormat="1" applyFont="1"/>
    <xf numFmtId="171" fontId="29" fillId="0" borderId="0" xfId="0" applyNumberFormat="1" applyFont="1" applyAlignment="1">
      <alignment vertical="center"/>
    </xf>
    <xf numFmtId="171" fontId="29" fillId="0" borderId="0" xfId="0" applyNumberFormat="1" applyFont="1" applyAlignment="1">
      <alignment horizontal="centerContinuous" vertical="center"/>
    </xf>
    <xf numFmtId="171" fontId="46" fillId="0" borderId="0" xfId="0" applyNumberFormat="1" applyFont="1" applyAlignment="1">
      <alignment vertical="center"/>
    </xf>
    <xf numFmtId="166" fontId="60" fillId="0" borderId="0" xfId="0" applyNumberFormat="1" applyFont="1" applyAlignment="1">
      <alignment horizontal="center"/>
    </xf>
    <xf numFmtId="170" fontId="29" fillId="0" borderId="0" xfId="0" applyNumberFormat="1" applyFont="1" applyAlignment="1">
      <alignment horizontal="centerContinuous" vertical="center"/>
    </xf>
    <xf numFmtId="171" fontId="29" fillId="0" borderId="0" xfId="0" applyNumberFormat="1" applyFont="1" applyBorder="1" applyAlignment="1">
      <alignment vertical="center"/>
    </xf>
    <xf numFmtId="164" fontId="90" fillId="0" borderId="1" xfId="0" applyNumberFormat="1" applyFont="1" applyBorder="1" applyAlignment="1">
      <alignment vertical="center" wrapText="1"/>
    </xf>
    <xf numFmtId="9" fontId="91" fillId="0" borderId="0" xfId="0" applyNumberFormat="1" applyFont="1" applyAlignment="1">
      <alignment horizontal="left" vertical="center"/>
    </xf>
    <xf numFmtId="0" fontId="92" fillId="0" borderId="0" xfId="0" applyFont="1" applyAlignment="1">
      <alignment horizontal="center" vertical="center" wrapText="1"/>
    </xf>
    <xf numFmtId="171" fontId="72" fillId="0" borderId="1" xfId="0" applyNumberFormat="1" applyFont="1" applyBorder="1" applyAlignment="1">
      <alignment vertical="center"/>
    </xf>
    <xf numFmtId="171" fontId="71" fillId="0" borderId="1" xfId="0" applyNumberFormat="1" applyFont="1" applyBorder="1" applyAlignment="1">
      <alignment vertical="center"/>
    </xf>
    <xf numFmtId="169" fontId="29" fillId="0" borderId="0" xfId="0" applyNumberFormat="1" applyFont="1" applyBorder="1" applyAlignment="1">
      <alignment vertical="center"/>
    </xf>
    <xf numFmtId="0" fontId="63" fillId="0" borderId="0" xfId="0" applyFont="1" applyBorder="1" applyAlignment="1">
      <alignment vertical="center"/>
    </xf>
    <xf numFmtId="164" fontId="35" fillId="24" borderId="1" xfId="0" applyNumberFormat="1" applyFont="1" applyFill="1" applyBorder="1" applyAlignment="1">
      <alignment horizontal="center" vertical="center" wrapText="1"/>
    </xf>
    <xf numFmtId="1" fontId="35" fillId="24" borderId="1" xfId="0" applyNumberFormat="1" applyFont="1" applyFill="1" applyBorder="1" applyAlignment="1">
      <alignment horizontal="center" vertical="center"/>
    </xf>
    <xf numFmtId="171" fontId="35" fillId="24" borderId="1" xfId="0" applyNumberFormat="1" applyFont="1" applyFill="1" applyBorder="1" applyAlignment="1">
      <alignment horizontal="right" vertical="center"/>
    </xf>
    <xf numFmtId="164" fontId="31" fillId="24" borderId="1" xfId="0" applyNumberFormat="1" applyFont="1" applyFill="1" applyBorder="1" applyAlignment="1">
      <alignment vertical="center" wrapText="1"/>
    </xf>
    <xf numFmtId="1" fontId="31" fillId="24" borderId="1" xfId="0" applyNumberFormat="1" applyFont="1" applyFill="1" applyBorder="1" applyAlignment="1">
      <alignment horizontal="center" vertical="center"/>
    </xf>
    <xf numFmtId="171" fontId="31" fillId="24" borderId="1" xfId="0" applyNumberFormat="1" applyFont="1" applyFill="1" applyBorder="1" applyAlignment="1">
      <alignment horizontal="right" vertical="center"/>
    </xf>
    <xf numFmtId="164" fontId="33" fillId="24" borderId="1" xfId="0" applyNumberFormat="1" applyFont="1" applyFill="1" applyBorder="1" applyAlignment="1">
      <alignment vertical="center" wrapText="1"/>
    </xf>
    <xf numFmtId="1" fontId="33" fillId="24" borderId="1" xfId="0" applyNumberFormat="1" applyFont="1" applyFill="1" applyBorder="1" applyAlignment="1">
      <alignment horizontal="center" vertical="center"/>
    </xf>
    <xf numFmtId="171" fontId="33" fillId="24" borderId="1" xfId="0" applyNumberFormat="1" applyFont="1" applyFill="1" applyBorder="1" applyAlignment="1">
      <alignment horizontal="right" vertical="center"/>
    </xf>
    <xf numFmtId="1" fontId="31" fillId="24" borderId="1" xfId="0" applyNumberFormat="1" applyFont="1" applyFill="1" applyBorder="1" applyAlignment="1">
      <alignment horizontal="center" vertical="center" wrapText="1"/>
    </xf>
    <xf numFmtId="164" fontId="41" fillId="24" borderId="1" xfId="0" applyNumberFormat="1" applyFont="1" applyFill="1" applyBorder="1" applyAlignment="1">
      <alignment vertical="center" wrapText="1"/>
    </xf>
    <xf numFmtId="1" fontId="41" fillId="24" borderId="1" xfId="0" applyNumberFormat="1" applyFont="1" applyFill="1" applyBorder="1" applyAlignment="1">
      <alignment horizontal="center" vertical="center" wrapText="1"/>
    </xf>
    <xf numFmtId="171" fontId="41" fillId="24" borderId="1" xfId="0" applyNumberFormat="1" applyFont="1" applyFill="1" applyBorder="1" applyAlignment="1">
      <alignment horizontal="right" vertical="center"/>
    </xf>
    <xf numFmtId="164" fontId="43" fillId="24" borderId="1" xfId="0" applyNumberFormat="1" applyFont="1" applyFill="1" applyBorder="1" applyAlignment="1">
      <alignment vertical="center" wrapText="1"/>
    </xf>
    <xf numFmtId="1" fontId="43" fillId="24" borderId="1" xfId="0" applyNumberFormat="1" applyFont="1" applyFill="1" applyBorder="1" applyAlignment="1">
      <alignment horizontal="center" vertical="center" wrapText="1"/>
    </xf>
    <xf numFmtId="171" fontId="43" fillId="24" borderId="1" xfId="0" applyNumberFormat="1" applyFont="1" applyFill="1" applyBorder="1" applyAlignment="1">
      <alignment horizontal="right" vertical="center"/>
    </xf>
    <xf numFmtId="164" fontId="29" fillId="24" borderId="1" xfId="0" applyNumberFormat="1" applyFont="1" applyFill="1" applyBorder="1" applyAlignment="1">
      <alignment vertical="center" wrapText="1"/>
    </xf>
    <xf numFmtId="164" fontId="30" fillId="24" borderId="1" xfId="0" applyNumberFormat="1" applyFont="1" applyFill="1" applyBorder="1" applyAlignment="1">
      <alignment vertical="center" wrapText="1"/>
    </xf>
    <xf numFmtId="164" fontId="36" fillId="24" borderId="1" xfId="0" applyNumberFormat="1" applyFont="1" applyFill="1" applyBorder="1" applyAlignment="1">
      <alignment vertical="center" wrapText="1"/>
    </xf>
    <xf numFmtId="1" fontId="36" fillId="24" borderId="1" xfId="0" applyNumberFormat="1" applyFont="1" applyFill="1" applyBorder="1" applyAlignment="1">
      <alignment horizontal="center" vertical="center" wrapText="1"/>
    </xf>
    <xf numFmtId="171" fontId="36" fillId="24" borderId="1" xfId="0" applyNumberFormat="1" applyFont="1" applyFill="1" applyBorder="1" applyAlignment="1">
      <alignment horizontal="right" vertical="center"/>
    </xf>
    <xf numFmtId="171" fontId="63" fillId="24" borderId="1" xfId="0" applyNumberFormat="1" applyFont="1" applyFill="1" applyBorder="1" applyAlignment="1">
      <alignment horizontal="right" vertical="center"/>
    </xf>
    <xf numFmtId="171" fontId="61" fillId="24" borderId="1" xfId="0" applyNumberFormat="1" applyFont="1" applyFill="1" applyBorder="1" applyAlignment="1">
      <alignment horizontal="right" vertical="center"/>
    </xf>
    <xf numFmtId="171" fontId="72" fillId="24" borderId="1" xfId="0" applyNumberFormat="1" applyFont="1" applyFill="1" applyBorder="1" applyAlignment="1">
      <alignment horizontal="right" vertical="center"/>
    </xf>
    <xf numFmtId="171" fontId="71" fillId="24" borderId="1" xfId="0" applyNumberFormat="1" applyFont="1" applyFill="1" applyBorder="1" applyAlignment="1">
      <alignment horizontal="right" vertical="center"/>
    </xf>
    <xf numFmtId="164" fontId="29" fillId="0" borderId="0" xfId="0" applyNumberFormat="1" applyFont="1" applyAlignment="1">
      <alignment horizontal="center"/>
    </xf>
    <xf numFmtId="170" fontId="29" fillId="0" borderId="0" xfId="0" applyNumberFormat="1" applyFont="1" applyBorder="1" applyAlignment="1">
      <alignment vertical="center"/>
    </xf>
    <xf numFmtId="0" fontId="34" fillId="0" borderId="0" xfId="0" applyFont="1" applyAlignment="1">
      <alignment horizontal="center"/>
    </xf>
    <xf numFmtId="164" fontId="46" fillId="0" borderId="1" xfId="0" applyNumberFormat="1" applyFont="1" applyBorder="1" applyAlignment="1">
      <alignment horizontal="center" vertical="center"/>
    </xf>
    <xf numFmtId="164" fontId="41" fillId="0" borderId="1" xfId="0" applyNumberFormat="1" applyFont="1" applyBorder="1" applyAlignment="1">
      <alignment horizontal="center" vertical="center"/>
    </xf>
    <xf numFmtId="4" fontId="31" fillId="24" borderId="1" xfId="0" applyNumberFormat="1" applyFont="1" applyFill="1" applyBorder="1" applyAlignment="1">
      <alignment horizontal="right" vertical="center"/>
    </xf>
    <xf numFmtId="4" fontId="63" fillId="24" borderId="1" xfId="0" applyNumberFormat="1" applyFont="1" applyFill="1" applyBorder="1" applyAlignment="1">
      <alignment horizontal="right" vertical="center"/>
    </xf>
    <xf numFmtId="4" fontId="63" fillId="0" borderId="1" xfId="0" applyNumberFormat="1" applyFont="1" applyBorder="1" applyAlignment="1">
      <alignment horizontal="right" vertical="center"/>
    </xf>
    <xf numFmtId="164" fontId="93" fillId="24" borderId="1" xfId="0" applyNumberFormat="1" applyFont="1" applyFill="1" applyBorder="1" applyAlignment="1">
      <alignment vertical="center" wrapText="1"/>
    </xf>
    <xf numFmtId="1" fontId="95" fillId="24" borderId="1" xfId="0" applyNumberFormat="1" applyFont="1" applyFill="1" applyBorder="1" applyAlignment="1">
      <alignment horizontal="center" vertical="center"/>
    </xf>
    <xf numFmtId="171" fontId="95" fillId="24" borderId="1" xfId="0" applyNumberFormat="1" applyFont="1" applyFill="1" applyBorder="1" applyAlignment="1">
      <alignment horizontal="right" vertical="center"/>
    </xf>
    <xf numFmtId="171" fontId="95" fillId="0" borderId="1" xfId="0" applyNumberFormat="1" applyFont="1" applyBorder="1" applyAlignment="1">
      <alignment horizontal="right" vertical="center"/>
    </xf>
    <xf numFmtId="171" fontId="95" fillId="0" borderId="1" xfId="0" applyNumberFormat="1" applyFont="1" applyBorder="1" applyAlignment="1">
      <alignment horizontal="center" vertical="center"/>
    </xf>
    <xf numFmtId="171" fontId="96" fillId="0" borderId="1" xfId="0" applyNumberFormat="1" applyFont="1" applyBorder="1" applyAlignment="1">
      <alignment horizontal="center" vertical="center"/>
    </xf>
    <xf numFmtId="164" fontId="97" fillId="0" borderId="0" xfId="0" applyNumberFormat="1" applyFont="1" applyFill="1" applyAlignment="1">
      <alignment vertical="center"/>
    </xf>
    <xf numFmtId="166" fontId="97" fillId="0" borderId="0" xfId="0" applyNumberFormat="1" applyFont="1" applyFill="1" applyAlignment="1">
      <alignment vertical="center"/>
    </xf>
    <xf numFmtId="0" fontId="97" fillId="0" borderId="0" xfId="0" applyFont="1" applyFill="1"/>
    <xf numFmtId="0" fontId="42" fillId="0" borderId="0" xfId="0" applyFont="1" applyAlignment="1">
      <alignment horizontal="center" vertical="center"/>
    </xf>
    <xf numFmtId="0" fontId="44" fillId="0" borderId="0" xfId="0" applyFont="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xf numFmtId="164" fontId="46" fillId="0" borderId="2" xfId="0" applyNumberFormat="1" applyFont="1" applyBorder="1" applyAlignment="1">
      <alignment horizontal="center" vertical="center" wrapText="1"/>
    </xf>
    <xf numFmtId="164" fontId="46" fillId="0" borderId="5" xfId="0" applyNumberFormat="1" applyFont="1" applyBorder="1" applyAlignment="1">
      <alignment horizontal="center" vertical="center" wrapText="1"/>
    </xf>
    <xf numFmtId="164" fontId="46" fillId="0" borderId="3" xfId="0" applyNumberFormat="1" applyFont="1" applyBorder="1" applyAlignment="1">
      <alignment horizontal="center" vertical="center" wrapText="1"/>
    </xf>
    <xf numFmtId="0" fontId="31" fillId="0" borderId="6" xfId="0" applyFont="1" applyBorder="1" applyAlignment="1">
      <alignment horizontal="center" vertical="top" wrapText="1"/>
    </xf>
    <xf numFmtId="0" fontId="31" fillId="0" borderId="4" xfId="0" applyFont="1" applyBorder="1" applyAlignment="1">
      <alignment horizontal="center" vertical="top" wrapText="1"/>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3" xfId="0" applyFont="1" applyBorder="1" applyAlignment="1">
      <alignment horizontal="center" vertical="center" wrapText="1"/>
    </xf>
    <xf numFmtId="164" fontId="45" fillId="0" borderId="2" xfId="0" applyNumberFormat="1" applyFont="1" applyBorder="1" applyAlignment="1">
      <alignment horizontal="center" vertical="top" wrapText="1"/>
    </xf>
    <xf numFmtId="164" fontId="45" fillId="0" borderId="3" xfId="0" applyNumberFormat="1" applyFont="1" applyBorder="1" applyAlignment="1">
      <alignment horizontal="center" vertical="top" wrapText="1"/>
    </xf>
    <xf numFmtId="0" fontId="34" fillId="0" borderId="0" xfId="0" applyFont="1" applyAlignment="1">
      <alignment horizontal="center"/>
    </xf>
    <xf numFmtId="0" fontId="47" fillId="0" borderId="0" xfId="0" applyFont="1" applyAlignment="1">
      <alignment horizontal="center" vertical="center"/>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8" fillId="0" borderId="4" xfId="0" applyFont="1" applyBorder="1" applyAlignment="1">
      <alignment horizontal="center" vertical="top"/>
    </xf>
    <xf numFmtId="0" fontId="45" fillId="0" borderId="6" xfId="0" applyFont="1" applyBorder="1" applyAlignment="1">
      <alignment horizontal="center" vertical="top" wrapText="1"/>
    </xf>
    <xf numFmtId="0" fontId="45" fillId="0" borderId="4" xfId="0" applyFont="1" applyBorder="1" applyAlignment="1">
      <alignment horizontal="center" vertical="top" wrapText="1"/>
    </xf>
    <xf numFmtId="0" fontId="31" fillId="0" borderId="4" xfId="0" applyFont="1" applyBorder="1" applyAlignment="1">
      <alignment horizontal="center" vertical="center" wrapText="1"/>
    </xf>
    <xf numFmtId="0" fontId="42" fillId="0" borderId="0" xfId="0" applyFont="1" applyAlignment="1">
      <alignment horizontal="center"/>
    </xf>
    <xf numFmtId="0" fontId="47" fillId="0" borderId="0" xfId="0" applyFont="1" applyAlignment="1">
      <alignment horizontal="center"/>
    </xf>
    <xf numFmtId="0" fontId="44" fillId="0" borderId="0" xfId="0" applyFont="1" applyAlignment="1">
      <alignment horizontal="center"/>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3" xfId="0" applyFont="1" applyBorder="1" applyAlignment="1">
      <alignment horizontal="center" vertical="center" wrapText="1"/>
    </xf>
    <xf numFmtId="0" fontId="48" fillId="0" borderId="6" xfId="0" applyFont="1" applyBorder="1" applyAlignment="1">
      <alignment horizontal="center"/>
    </xf>
    <xf numFmtId="0" fontId="48" fillId="0" borderId="7" xfId="0" applyFont="1" applyBorder="1" applyAlignment="1">
      <alignment horizontal="center"/>
    </xf>
    <xf numFmtId="0" fontId="48" fillId="0" borderId="4" xfId="0" applyFont="1" applyBorder="1" applyAlignment="1">
      <alignment horizontal="center"/>
    </xf>
    <xf numFmtId="164" fontId="37" fillId="0" borderId="6" xfId="0" applyNumberFormat="1" applyFont="1" applyFill="1" applyBorder="1" applyAlignment="1">
      <alignment horizontal="center" vertical="center" wrapText="1"/>
    </xf>
    <xf numFmtId="164" fontId="37" fillId="0" borderId="4" xfId="0" applyNumberFormat="1" applyFont="1" applyFill="1" applyBorder="1" applyAlignment="1">
      <alignment horizontal="center" vertical="center" wrapText="1"/>
    </xf>
  </cellXfs>
  <cellStyles count="535">
    <cellStyle name="20% — акцент1" xfId="16"/>
    <cellStyle name="20% — акцент2" xfId="17"/>
    <cellStyle name="20% — акцент3" xfId="18"/>
    <cellStyle name="20% — акцент4" xfId="19"/>
    <cellStyle name="20% — акцент5" xfId="20"/>
    <cellStyle name="20% — акцент6" xfId="21"/>
    <cellStyle name="20% – Акцентування1" xfId="74"/>
    <cellStyle name="20% – Акцентування2" xfId="75"/>
    <cellStyle name="20% – Акцентування3" xfId="76"/>
    <cellStyle name="20% – Акцентування4" xfId="77"/>
    <cellStyle name="20% – Акцентування5" xfId="78"/>
    <cellStyle name="20% – Акцентування6" xfId="79"/>
    <cellStyle name="40% — акцент1" xfId="22"/>
    <cellStyle name="40% — акцент2" xfId="23"/>
    <cellStyle name="40% — акцент3" xfId="24"/>
    <cellStyle name="40% — акцент4" xfId="25"/>
    <cellStyle name="40% — акцент5" xfId="26"/>
    <cellStyle name="40% — акцент6" xfId="27"/>
    <cellStyle name="40% – Акцентування1" xfId="80"/>
    <cellStyle name="40% – Акцентування2" xfId="81"/>
    <cellStyle name="40% – Акцентування3" xfId="82"/>
    <cellStyle name="40% – Акцентування4" xfId="83"/>
    <cellStyle name="40% – Акцентування5" xfId="84"/>
    <cellStyle name="40% – Акцентування6" xfId="85"/>
    <cellStyle name="60% — акцент1" xfId="28"/>
    <cellStyle name="60% — акцент2" xfId="29"/>
    <cellStyle name="60% — акцент3" xfId="30"/>
    <cellStyle name="60% — акцент4" xfId="31"/>
    <cellStyle name="60% — акцент5" xfId="32"/>
    <cellStyle name="60% — акцент6" xfId="33"/>
    <cellStyle name="60% – Акцентування1" xfId="86"/>
    <cellStyle name="60% – Акцентування2" xfId="87"/>
    <cellStyle name="60% – Акцентування3" xfId="88"/>
    <cellStyle name="60% – Акцентування4" xfId="89"/>
    <cellStyle name="60% – Акцентування5" xfId="90"/>
    <cellStyle name="60% – Акцентування6" xfId="91"/>
    <cellStyle name="Normal_Доходи" xfId="1"/>
    <cellStyle name="Акцентування1" xfId="92"/>
    <cellStyle name="Акцентування2" xfId="93"/>
    <cellStyle name="Акцентування3" xfId="94"/>
    <cellStyle name="Акцентування4" xfId="95"/>
    <cellStyle name="Акцентування5" xfId="96"/>
    <cellStyle name="Акцентування6" xfId="97"/>
    <cellStyle name="Ввід" xfId="98"/>
    <cellStyle name="Добре" xfId="99"/>
    <cellStyle name="Заголовок 1 2" xfId="212"/>
    <cellStyle name="Заголовок 2 2" xfId="213"/>
    <cellStyle name="Заголовок 3 2" xfId="214"/>
    <cellStyle name="Заголовок 4 2" xfId="215"/>
    <cellStyle name="Звичайний 2" xfId="34"/>
    <cellStyle name="Звичайний 2 2" xfId="62"/>
    <cellStyle name="Звичайний 2 2 2" xfId="158"/>
    <cellStyle name="Звичайний 2 2_1101_1102_1300_1402_1403_1404" xfId="122"/>
    <cellStyle name="Звичайний 2 3" xfId="63"/>
    <cellStyle name="Звичайний 2 4" xfId="64"/>
    <cellStyle name="Звичайний 2 5" xfId="65"/>
    <cellStyle name="Звичайний 2 6" xfId="112"/>
    <cellStyle name="Звичайний 2 7" xfId="157"/>
    <cellStyle name="Звичайний 2 8" xfId="380"/>
    <cellStyle name="Звичайний 2_1101_1102_1300_1402_1403_1404" xfId="114"/>
    <cellStyle name="Звичайний 3" xfId="100"/>
    <cellStyle name="Зв'язана клітинка" xfId="101"/>
    <cellStyle name="Контрольна клітинка" xfId="102"/>
    <cellStyle name="Назва" xfId="103"/>
    <cellStyle name="Обчислення" xfId="104"/>
    <cellStyle name="Обычный" xfId="0" builtinId="0"/>
    <cellStyle name="Обычный 10" xfId="219"/>
    <cellStyle name="Обычный 10 2" xfId="347"/>
    <cellStyle name="Обычный 10_1101_1102_1300_1402_1403_1404" xfId="391"/>
    <cellStyle name="Обычный 100" xfId="208"/>
    <cellStyle name="Обычный 100 2" xfId="339"/>
    <cellStyle name="Обычный 100_1101_1102_1300_1402_1403_1404" xfId="392"/>
    <cellStyle name="Обычный 102" xfId="209"/>
    <cellStyle name="Обычный 102 2" xfId="340"/>
    <cellStyle name="Обычный 102_1101_1102_1300_1402_1403_1404" xfId="393"/>
    <cellStyle name="Обычный 108" xfId="210"/>
    <cellStyle name="Обычный 108 2" xfId="341"/>
    <cellStyle name="Обычный 108_1101_1102_1300_1402_1403_1404" xfId="394"/>
    <cellStyle name="Обычный 109" xfId="211"/>
    <cellStyle name="Обычный 109 2" xfId="342"/>
    <cellStyle name="Обычный 109_1101_1102_1300_1402_1403_1404" xfId="395"/>
    <cellStyle name="Обычный 11" xfId="220"/>
    <cellStyle name="Обычный 11 2" xfId="348"/>
    <cellStyle name="Обычный 11_1101_1102_1300_1402_1403_1404" xfId="396"/>
    <cellStyle name="Обычный 12" xfId="221"/>
    <cellStyle name="Обычный 123" xfId="390"/>
    <cellStyle name="Обычный 127" xfId="524"/>
    <cellStyle name="Обычный 128" xfId="525"/>
    <cellStyle name="Обычный 129" xfId="526"/>
    <cellStyle name="Обычный 13" xfId="222"/>
    <cellStyle name="Обычный 13 2" xfId="349"/>
    <cellStyle name="Обычный 13_1101_1102_1300_1402_1403_1404" xfId="397"/>
    <cellStyle name="Обычный 131" xfId="527"/>
    <cellStyle name="Обычный 132" xfId="528"/>
    <cellStyle name="Обычный 133" xfId="529"/>
    <cellStyle name="Обычный 134" xfId="530"/>
    <cellStyle name="Обычный 135" xfId="531"/>
    <cellStyle name="Обычный 136" xfId="532"/>
    <cellStyle name="Обычный 137" xfId="533"/>
    <cellStyle name="Обычный 14" xfId="377"/>
    <cellStyle name="Обычный 15" xfId="378"/>
    <cellStyle name="Обычный 156" xfId="234"/>
    <cellStyle name="Обычный 156 2" xfId="361"/>
    <cellStyle name="Обычный 156_1101_1102_1300_1402_1403_1404" xfId="398"/>
    <cellStyle name="Обычный 157" xfId="235"/>
    <cellStyle name="Обычный 157 2" xfId="362"/>
    <cellStyle name="Обычный 157_1101_1102_1300_1402_1403_1404" xfId="399"/>
    <cellStyle name="Обычный 158" xfId="236"/>
    <cellStyle name="Обычный 158 2" xfId="363"/>
    <cellStyle name="Обычный 158_1101_1102_1300_1402_1403_1404" xfId="400"/>
    <cellStyle name="Обычный 159" xfId="237"/>
    <cellStyle name="Обычный 159 2" xfId="364"/>
    <cellStyle name="Обычный 159_1101_1102_1300_1402_1403_1404" xfId="401"/>
    <cellStyle name="Обычный 16" xfId="379"/>
    <cellStyle name="Обычный 160" xfId="238"/>
    <cellStyle name="Обычный 160 2" xfId="365"/>
    <cellStyle name="Обычный 160_1101_1102_1300_1402_1403_1404" xfId="402"/>
    <cellStyle name="Обычный 161" xfId="239"/>
    <cellStyle name="Обычный 161 2" xfId="366"/>
    <cellStyle name="Обычный 161_1101_1102_1300_1402_1403_1404" xfId="403"/>
    <cellStyle name="Обычный 162" xfId="201"/>
    <cellStyle name="Обычный 162 2" xfId="332"/>
    <cellStyle name="Обычный 162_1101_1102_1300_1402_1403_1404" xfId="404"/>
    <cellStyle name="Обычный 163" xfId="240"/>
    <cellStyle name="Обычный 163 2" xfId="367"/>
    <cellStyle name="Обычный 163_1101_1102_1300_1402_1403_1404" xfId="405"/>
    <cellStyle name="Обычный 164" xfId="241"/>
    <cellStyle name="Обычный 164 2" xfId="368"/>
    <cellStyle name="Обычный 164_1101_1102_1300_1402_1403_1404" xfId="406"/>
    <cellStyle name="Обычный 165" xfId="242"/>
    <cellStyle name="Обычный 165 2" xfId="369"/>
    <cellStyle name="Обычный 165_1101_1102_1300_1402_1403_1404" xfId="407"/>
    <cellStyle name="Обычный 166" xfId="243"/>
    <cellStyle name="Обычный 166 2" xfId="370"/>
    <cellStyle name="Обычный 166_1101_1102_1300_1402_1403_1404" xfId="408"/>
    <cellStyle name="Обычный 167" xfId="244"/>
    <cellStyle name="Обычный 167 2" xfId="371"/>
    <cellStyle name="Обычный 167_1101_1102_1300_1402_1403_1404" xfId="409"/>
    <cellStyle name="Обычный 168" xfId="245"/>
    <cellStyle name="Обычный 168 2" xfId="372"/>
    <cellStyle name="Обычный 168_1101_1102_1300_1402_1403_1404" xfId="410"/>
    <cellStyle name="Обычный 169" xfId="246"/>
    <cellStyle name="Обычный 169 2" xfId="373"/>
    <cellStyle name="Обычный 169_1101_1102_1300_1402_1403_1404" xfId="411"/>
    <cellStyle name="Обычный 17" xfId="383"/>
    <cellStyle name="Обычный 170" xfId="247"/>
    <cellStyle name="Обычный 170 2" xfId="374"/>
    <cellStyle name="Обычный 170_1101_1102_1300_1402_1403_1404" xfId="412"/>
    <cellStyle name="Обычный 18" xfId="384"/>
    <cellStyle name="Обычный 180" xfId="2"/>
    <cellStyle name="Обычный 180 2" xfId="8"/>
    <cellStyle name="Обычный 180 2 2" xfId="160"/>
    <cellStyle name="Обычный 180 2 2 2" xfId="293"/>
    <cellStyle name="Обычный 180 2 2_1101_1102_1300_1402_1403_1404" xfId="413"/>
    <cellStyle name="Обычный 180 2 3" xfId="258"/>
    <cellStyle name="Обычный 180 2_1101_1102_1300_1402_1403_1404" xfId="123"/>
    <cellStyle name="Обычный 180 3" xfId="159"/>
    <cellStyle name="Обычный 180 3 2" xfId="292"/>
    <cellStyle name="Обычный 180 3_1101_1102_1300_1402_1403_1404" xfId="414"/>
    <cellStyle name="Обычный 180 4" xfId="251"/>
    <cellStyle name="Обычный 180 5" xfId="252"/>
    <cellStyle name="Обычный 180_1101_1102_1300_1402_1403_1404" xfId="115"/>
    <cellStyle name="Обычный 188" xfId="72"/>
    <cellStyle name="Обычный 188 2" xfId="161"/>
    <cellStyle name="Обычный 188 2 2" xfId="294"/>
    <cellStyle name="Обычный 188 2_1101_1102_1300_1402_1403_1404" xfId="415"/>
    <cellStyle name="Обычный 188 3" xfId="290"/>
    <cellStyle name="Обычный 188_1101_1102_1300_1402_1403_1404" xfId="124"/>
    <cellStyle name="Обычный 19" xfId="385"/>
    <cellStyle name="Обычный 2" xfId="35"/>
    <cellStyle name="Обычный 2 10" xfId="343"/>
    <cellStyle name="Обычный 2 2" xfId="9"/>
    <cellStyle name="Обычный 2 2 2" xfId="163"/>
    <cellStyle name="Обычный 2 2 2 2" xfId="295"/>
    <cellStyle name="Обычный 2 2 2_1101_1102_1300_1402_1403_1404" xfId="416"/>
    <cellStyle name="Обычный 2 2 3" xfId="259"/>
    <cellStyle name="Обычный 2 2_1101_1102_1300_1402_1403_1404" xfId="125"/>
    <cellStyle name="Обычный 2 3" xfId="61"/>
    <cellStyle name="Обычный 2 3 2" xfId="164"/>
    <cellStyle name="Обычный 2 3_1101_1102_1300_1402_1403_1404" xfId="126"/>
    <cellStyle name="Обычный 2 4" xfId="66"/>
    <cellStyle name="Обычный 2 5" xfId="67"/>
    <cellStyle name="Обычный 2 6" xfId="68"/>
    <cellStyle name="Обычный 2 7" xfId="113"/>
    <cellStyle name="Обычный 2 8" xfId="162"/>
    <cellStyle name="Обычный 2 9" xfId="266"/>
    <cellStyle name="Обычный 2_1101_1102_1300_1402_1403_1404" xfId="116"/>
    <cellStyle name="Обычный 20" xfId="386"/>
    <cellStyle name="Обычный 204" xfId="248"/>
    <cellStyle name="Обычный 204 2" xfId="375"/>
    <cellStyle name="Обычный 204_1101_1102_1300_1402_1403_1404" xfId="417"/>
    <cellStyle name="Обычный 205" xfId="249"/>
    <cellStyle name="Обычный 205 2" xfId="376"/>
    <cellStyle name="Обычный 205_1101_1102_1300_1402_1403_1404" xfId="418"/>
    <cellStyle name="Обычный 206" xfId="73"/>
    <cellStyle name="Обычный 206 2" xfId="165"/>
    <cellStyle name="Обычный 206 2 2" xfId="296"/>
    <cellStyle name="Обычный 206 2_1101_1102_1300_1402_1403_1404" xfId="419"/>
    <cellStyle name="Обычный 206 3" xfId="291"/>
    <cellStyle name="Обычный 206_1101_1102_1300_1402_1403_1404" xfId="127"/>
    <cellStyle name="Обычный 21" xfId="387"/>
    <cellStyle name="Обычный 215" xfId="202"/>
    <cellStyle name="Обычный 215 2" xfId="333"/>
    <cellStyle name="Обычный 215_1101_1102_1300_1402_1403_1404" xfId="420"/>
    <cellStyle name="Обычный 216" xfId="203"/>
    <cellStyle name="Обычный 216 2" xfId="334"/>
    <cellStyle name="Обычный 216_1101_1102_1300_1402_1403_1404" xfId="421"/>
    <cellStyle name="Обычный 217" xfId="204"/>
    <cellStyle name="Обычный 217 2" xfId="335"/>
    <cellStyle name="Обычный 217_1101_1102_1300_1402_1403_1404" xfId="422"/>
    <cellStyle name="Обычный 218" xfId="3"/>
    <cellStyle name="Обычный 218 2" xfId="10"/>
    <cellStyle name="Обычный 218 2 2" xfId="167"/>
    <cellStyle name="Обычный 218 2 2 2" xfId="298"/>
    <cellStyle name="Обычный 218 2 2_1101_1102_1300_1402_1403_1404" xfId="423"/>
    <cellStyle name="Обычный 218 2 3" xfId="260"/>
    <cellStyle name="Обычный 218 2_1101_1102_1300_1402_1403_1404" xfId="128"/>
    <cellStyle name="Обычный 218 3" xfId="166"/>
    <cellStyle name="Обычный 218 3 2" xfId="297"/>
    <cellStyle name="Обычный 218 3_1101_1102_1300_1402_1403_1404" xfId="424"/>
    <cellStyle name="Обычный 218 4" xfId="250"/>
    <cellStyle name="Обычный 218 5" xfId="253"/>
    <cellStyle name="Обычный 218_1101_1102_1300_1402_1403_1404" xfId="117"/>
    <cellStyle name="Обычный 22" xfId="57"/>
    <cellStyle name="Обычный 22 2" xfId="168"/>
    <cellStyle name="Обычный 22 2 2" xfId="299"/>
    <cellStyle name="Обычный 22 2_1101_1102_1300_1402_1403_1404" xfId="425"/>
    <cellStyle name="Обычный 22 3" xfId="286"/>
    <cellStyle name="Обычный 22_1101_1102_1300_1402_1403_1404" xfId="129"/>
    <cellStyle name="Обычный 226" xfId="513"/>
    <cellStyle name="Обычный 227" xfId="514"/>
    <cellStyle name="Обычный 228" xfId="515"/>
    <cellStyle name="Обычный 229" xfId="516"/>
    <cellStyle name="Обычный 23" xfId="58"/>
    <cellStyle name="Обычный 23 2" xfId="169"/>
    <cellStyle name="Обычный 23 2 2" xfId="300"/>
    <cellStyle name="Обычный 23 2_1101_1102_1300_1402_1403_1404" xfId="426"/>
    <cellStyle name="Обычный 23 3" xfId="287"/>
    <cellStyle name="Обычный 23_1101_1102_1300_1402_1403_1404" xfId="130"/>
    <cellStyle name="Обычный 230" xfId="517"/>
    <cellStyle name="Обычный 231" xfId="518"/>
    <cellStyle name="Обычный 232" xfId="519"/>
    <cellStyle name="Обычный 233" xfId="520"/>
    <cellStyle name="Обычный 234" xfId="521"/>
    <cellStyle name="Обычный 235" xfId="522"/>
    <cellStyle name="Обычный 236" xfId="523"/>
    <cellStyle name="Обычный 24" xfId="59"/>
    <cellStyle name="Обычный 24 2" xfId="170"/>
    <cellStyle name="Обычный 24 2 2" xfId="301"/>
    <cellStyle name="Обычный 24 2_1101_1102_1300_1402_1403_1404" xfId="427"/>
    <cellStyle name="Обычный 24 3" xfId="288"/>
    <cellStyle name="Обычный 24_1101_1102_1300_1402_1403_1404" xfId="131"/>
    <cellStyle name="Обычный 246" xfId="205"/>
    <cellStyle name="Обычный 246 2" xfId="336"/>
    <cellStyle name="Обычный 246_1101_1102_1300_1402_1403_1404" xfId="428"/>
    <cellStyle name="Обычный 247" xfId="206"/>
    <cellStyle name="Обычный 247 2" xfId="337"/>
    <cellStyle name="Обычный 247_1101_1102_1300_1402_1403_1404" xfId="429"/>
    <cellStyle name="Обычный 249" xfId="207"/>
    <cellStyle name="Обычный 249 2" xfId="338"/>
    <cellStyle name="Обычный 249_1101_1102_1300_1402_1403_1404" xfId="430"/>
    <cellStyle name="Обычный 25" xfId="60"/>
    <cellStyle name="Обычный 25 2" xfId="171"/>
    <cellStyle name="Обычный 25 2 2" xfId="302"/>
    <cellStyle name="Обычный 25 2_1101_1102_1300_1402_1403_1404" xfId="431"/>
    <cellStyle name="Обычный 25 3" xfId="289"/>
    <cellStyle name="Обычный 25_1101_1102_1300_1402_1403_1404" xfId="132"/>
    <cellStyle name="Обычный 255" xfId="4"/>
    <cellStyle name="Обычный 255 2" xfId="11"/>
    <cellStyle name="Обычный 255 2 2" xfId="173"/>
    <cellStyle name="Обычный 255 2 2 2" xfId="304"/>
    <cellStyle name="Обычный 255 2 2_1101_1102_1300_1402_1403_1404" xfId="432"/>
    <cellStyle name="Обычный 255 2 3" xfId="261"/>
    <cellStyle name="Обычный 255 2_1101_1102_1300_1402_1403_1404" xfId="133"/>
    <cellStyle name="Обычный 255 3" xfId="172"/>
    <cellStyle name="Обычный 255 3 2" xfId="303"/>
    <cellStyle name="Обычный 255 3_1101_1102_1300_1402_1403_1404" xfId="433"/>
    <cellStyle name="Обычный 255 4" xfId="254"/>
    <cellStyle name="Обычный 255_1101_1102_1300_1402_1403_1404" xfId="118"/>
    <cellStyle name="Обычный 26" xfId="388"/>
    <cellStyle name="Обычный 27" xfId="389"/>
    <cellStyle name="Обычный 28" xfId="223"/>
    <cellStyle name="Обычный 28 2" xfId="350"/>
    <cellStyle name="Обычный 28_1101_1102_1300_1402_1403_1404" xfId="434"/>
    <cellStyle name="Обычный 29" xfId="224"/>
    <cellStyle name="Обычный 29 2" xfId="351"/>
    <cellStyle name="Обычный 29_1101_1102_1300_1402_1403_1404" xfId="435"/>
    <cellStyle name="Обычный 3" xfId="69"/>
    <cellStyle name="Обычный 3 2" xfId="12"/>
    <cellStyle name="Обычный 3 2 2" xfId="174"/>
    <cellStyle name="Обычный 3 2 2 2" xfId="305"/>
    <cellStyle name="Обычный 3 2 2_1101_1102_1300_1402_1403_1404" xfId="436"/>
    <cellStyle name="Обычный 3 2 3" xfId="262"/>
    <cellStyle name="Обычный 3 2_1101_1102_1300_1402_1403_1404" xfId="134"/>
    <cellStyle name="Обычный 3_241100_2417_2500" xfId="509"/>
    <cellStyle name="Обычный 30" xfId="225"/>
    <cellStyle name="Обычный 30 2" xfId="352"/>
    <cellStyle name="Обычный 30_1101_1102_1300_1402_1403_1404" xfId="437"/>
    <cellStyle name="Обычный 31" xfId="226"/>
    <cellStyle name="Обычный 31 2" xfId="353"/>
    <cellStyle name="Обычный 31_1101_1102_1300_1402_1403_1404" xfId="438"/>
    <cellStyle name="Обычный 32" xfId="227"/>
    <cellStyle name="Обычный 32 2" xfId="354"/>
    <cellStyle name="Обычный 32_1101_1102_1300_1402_1403_1404" xfId="439"/>
    <cellStyle name="Обычный 33" xfId="475"/>
    <cellStyle name="Обычный 34" xfId="476"/>
    <cellStyle name="Обычный 35" xfId="228"/>
    <cellStyle name="Обычный 35 2" xfId="355"/>
    <cellStyle name="Обычный 35_1101_1102_1300_1402_1403_1404" xfId="440"/>
    <cellStyle name="Обычный 36" xfId="477"/>
    <cellStyle name="Обычный 37" xfId="478"/>
    <cellStyle name="Обычный 38" xfId="233"/>
    <cellStyle name="Обычный 38 2" xfId="360"/>
    <cellStyle name="Обычный 38_1101_1102_1300_1402_1403_1404" xfId="441"/>
    <cellStyle name="Обычный 39" xfId="479"/>
    <cellStyle name="Обычный 4" xfId="70"/>
    <cellStyle name="Обычный 40" xfId="229"/>
    <cellStyle name="Обычный 40 2" xfId="356"/>
    <cellStyle name="Обычный 40_1101_1102_1300_1402_1403_1404" xfId="442"/>
    <cellStyle name="Обычный 41" xfId="480"/>
    <cellStyle name="Обычный 42" xfId="481"/>
    <cellStyle name="Обычный 43" xfId="482"/>
    <cellStyle name="Обычный 44" xfId="483"/>
    <cellStyle name="Обычный 45" xfId="230"/>
    <cellStyle name="Обычный 45 2" xfId="357"/>
    <cellStyle name="Обычный 45_1101_1102_1300_1402_1403_1404" xfId="443"/>
    <cellStyle name="Обычный 46" xfId="484"/>
    <cellStyle name="Обычный 47" xfId="485"/>
    <cellStyle name="Обычный 48" xfId="486"/>
    <cellStyle name="Обычный 49" xfId="487"/>
    <cellStyle name="Обычный 5" xfId="38"/>
    <cellStyle name="Обычный 5 2" xfId="175"/>
    <cellStyle name="Обычный 5 2 2" xfId="306"/>
    <cellStyle name="Обычный 5 2_1101_1102_1300_1402_1403_1404" xfId="444"/>
    <cellStyle name="Обычный 5 3" xfId="267"/>
    <cellStyle name="Обычный 5_1101_1102_1300_1402_1403_1404" xfId="135"/>
    <cellStyle name="Обычный 50" xfId="200"/>
    <cellStyle name="Обычный 50 2" xfId="331"/>
    <cellStyle name="Обычный 50_1101_1102_1300_1402_1403_1404" xfId="445"/>
    <cellStyle name="Обычный 51" xfId="488"/>
    <cellStyle name="Обычный 52" xfId="489"/>
    <cellStyle name="Обычный 53" xfId="490"/>
    <cellStyle name="Обычный 54" xfId="491"/>
    <cellStyle name="Обычный 55" xfId="231"/>
    <cellStyle name="Обычный 55 2" xfId="358"/>
    <cellStyle name="Обычный 55_1101_1102_1300_1402_1403_1404" xfId="446"/>
    <cellStyle name="Обычный 56" xfId="492"/>
    <cellStyle name="Обычный 57" xfId="493"/>
    <cellStyle name="Обычный 58" xfId="494"/>
    <cellStyle name="Обычный 59" xfId="495"/>
    <cellStyle name="Обычный 6" xfId="71"/>
    <cellStyle name="Обычный 60" xfId="496"/>
    <cellStyle name="Обычный 61" xfId="497"/>
    <cellStyle name="Обычный 62" xfId="498"/>
    <cellStyle name="Обычный 63" xfId="232"/>
    <cellStyle name="Обычный 63 2" xfId="359"/>
    <cellStyle name="Обычный 63_1101_1102_1300_1402_1403_1404" xfId="447"/>
    <cellStyle name="Обычный 64" xfId="499"/>
    <cellStyle name="Обычный 65" xfId="500"/>
    <cellStyle name="Обычный 66" xfId="501"/>
    <cellStyle name="Обычный 67" xfId="502"/>
    <cellStyle name="Обычный 68" xfId="503"/>
    <cellStyle name="Обычный 69" xfId="504"/>
    <cellStyle name="Обычный 7" xfId="216"/>
    <cellStyle name="Обычный 7 2" xfId="344"/>
    <cellStyle name="Обычный 7_1101_1102_1300_1402_1403_1404" xfId="448"/>
    <cellStyle name="Обычный 70" xfId="5"/>
    <cellStyle name="Обычный 70 2" xfId="13"/>
    <cellStyle name="Обычный 70 2 2" xfId="177"/>
    <cellStyle name="Обычный 70 2 2 2" xfId="308"/>
    <cellStyle name="Обычный 70 2 2_1101_1102_1300_1402_1403_1404" xfId="449"/>
    <cellStyle name="Обычный 70 2 3" xfId="263"/>
    <cellStyle name="Обычный 70 2_1101_1102_1300_1402_1403_1404" xfId="136"/>
    <cellStyle name="Обычный 70 3" xfId="176"/>
    <cellStyle name="Обычный 70 3 2" xfId="307"/>
    <cellStyle name="Обычный 70 3_1101_1102_1300_1402_1403_1404" xfId="450"/>
    <cellStyle name="Обычный 70 4" xfId="255"/>
    <cellStyle name="Обычный 70_1101_1102_1300_1402_1403_1404" xfId="119"/>
    <cellStyle name="Обычный 71" xfId="6"/>
    <cellStyle name="Обычный 71 2" xfId="14"/>
    <cellStyle name="Обычный 71 2 2" xfId="179"/>
    <cellStyle name="Обычный 71 2 2 2" xfId="310"/>
    <cellStyle name="Обычный 71 2 2_1101_1102_1300_1402_1403_1404" xfId="451"/>
    <cellStyle name="Обычный 71 2 3" xfId="264"/>
    <cellStyle name="Обычный 71 2_1101_1102_1300_1402_1403_1404" xfId="137"/>
    <cellStyle name="Обычный 71 3" xfId="178"/>
    <cellStyle name="Обычный 71 3 2" xfId="309"/>
    <cellStyle name="Обычный 71 3_1101_1102_1300_1402_1403_1404" xfId="452"/>
    <cellStyle name="Обычный 71 4" xfId="256"/>
    <cellStyle name="Обычный 71_1101_1102_1300_1402_1403_1404" xfId="120"/>
    <cellStyle name="Обычный 72" xfId="505"/>
    <cellStyle name="Обычный 73" xfId="506"/>
    <cellStyle name="Обычный 74" xfId="507"/>
    <cellStyle name="Обычный 75" xfId="508"/>
    <cellStyle name="Обычный 76" xfId="534"/>
    <cellStyle name="Обычный 77" xfId="39"/>
    <cellStyle name="Обычный 77 2" xfId="180"/>
    <cellStyle name="Обычный 77 2 2" xfId="311"/>
    <cellStyle name="Обычный 77 2_1101_1102_1300_1402_1403_1404" xfId="453"/>
    <cellStyle name="Обычный 77 3" xfId="268"/>
    <cellStyle name="Обычный 77_1101_1102_1300_1402_1403_1404" xfId="138"/>
    <cellStyle name="Обычный 78" xfId="40"/>
    <cellStyle name="Обычный 78 2" xfId="181"/>
    <cellStyle name="Обычный 78 2 2" xfId="312"/>
    <cellStyle name="Обычный 78 2_1101_1102_1300_1402_1403_1404" xfId="454"/>
    <cellStyle name="Обычный 78 3" xfId="269"/>
    <cellStyle name="Обычный 78_1101_1102_1300_1402_1403_1404" xfId="139"/>
    <cellStyle name="Обычный 79" xfId="7"/>
    <cellStyle name="Обычный 79 2" xfId="15"/>
    <cellStyle name="Обычный 79 2 2" xfId="183"/>
    <cellStyle name="Обычный 79 2 2 2" xfId="314"/>
    <cellStyle name="Обычный 79 2 2_1101_1102_1300_1402_1403_1404" xfId="455"/>
    <cellStyle name="Обычный 79 2 3" xfId="265"/>
    <cellStyle name="Обычный 79 2_1101_1102_1300_1402_1403_1404" xfId="140"/>
    <cellStyle name="Обычный 79 3" xfId="182"/>
    <cellStyle name="Обычный 79 3 2" xfId="313"/>
    <cellStyle name="Обычный 79 3_1101_1102_1300_1402_1403_1404" xfId="456"/>
    <cellStyle name="Обычный 79 4" xfId="257"/>
    <cellStyle name="Обычный 79_1101_1102_1300_1402_1403_1404" xfId="121"/>
    <cellStyle name="Обычный 8" xfId="217"/>
    <cellStyle name="Обычный 8 2" xfId="345"/>
    <cellStyle name="Обычный 8_1101_1102_1300_1402_1403_1404" xfId="457"/>
    <cellStyle name="Обычный 80" xfId="41"/>
    <cellStyle name="Обычный 80 2" xfId="184"/>
    <cellStyle name="Обычный 80 2 2" xfId="315"/>
    <cellStyle name="Обычный 80 2_1101_1102_1300_1402_1403_1404" xfId="458"/>
    <cellStyle name="Обычный 80 3" xfId="270"/>
    <cellStyle name="Обычный 80_1101_1102_1300_1402_1403_1404" xfId="141"/>
    <cellStyle name="Обычный 81" xfId="42"/>
    <cellStyle name="Обычный 81 2" xfId="185"/>
    <cellStyle name="Обычный 81 2 2" xfId="316"/>
    <cellStyle name="Обычный 81 2_1101_1102_1300_1402_1403_1404" xfId="459"/>
    <cellStyle name="Обычный 81 3" xfId="271"/>
    <cellStyle name="Обычный 81_1101_1102_1300_1402_1403_1404" xfId="142"/>
    <cellStyle name="Обычный 82" xfId="43"/>
    <cellStyle name="Обычный 82 2" xfId="186"/>
    <cellStyle name="Обычный 82 2 2" xfId="317"/>
    <cellStyle name="Обычный 82 2_1101_1102_1300_1402_1403_1404" xfId="460"/>
    <cellStyle name="Обычный 82 3" xfId="272"/>
    <cellStyle name="Обычный 82_1101_1102_1300_1402_1403_1404" xfId="143"/>
    <cellStyle name="Обычный 83" xfId="44"/>
    <cellStyle name="Обычный 83 2" xfId="187"/>
    <cellStyle name="Обычный 83 2 2" xfId="318"/>
    <cellStyle name="Обычный 83 2_1101_1102_1300_1402_1403_1404" xfId="461"/>
    <cellStyle name="Обычный 83 3" xfId="273"/>
    <cellStyle name="Обычный 83_1101_1102_1300_1402_1403_1404" xfId="144"/>
    <cellStyle name="Обычный 84" xfId="45"/>
    <cellStyle name="Обычный 84 2" xfId="188"/>
    <cellStyle name="Обычный 84 2 2" xfId="319"/>
    <cellStyle name="Обычный 84 2_1101_1102_1300_1402_1403_1404" xfId="462"/>
    <cellStyle name="Обычный 84 3" xfId="274"/>
    <cellStyle name="Обычный 84_1101_1102_1300_1402_1403_1404" xfId="145"/>
    <cellStyle name="Обычный 85" xfId="46"/>
    <cellStyle name="Обычный 85 2" xfId="189"/>
    <cellStyle name="Обычный 85 2 2" xfId="320"/>
    <cellStyle name="Обычный 85 2_1101_1102_1300_1402_1403_1404" xfId="463"/>
    <cellStyle name="Обычный 85 3" xfId="275"/>
    <cellStyle name="Обычный 85_1101_1102_1300_1402_1403_1404" xfId="146"/>
    <cellStyle name="Обычный 86" xfId="47"/>
    <cellStyle name="Обычный 86 2" xfId="190"/>
    <cellStyle name="Обычный 86 2 2" xfId="321"/>
    <cellStyle name="Обычный 86 2_1101_1102_1300_1402_1403_1404" xfId="464"/>
    <cellStyle name="Обычный 86 3" xfId="276"/>
    <cellStyle name="Обычный 86_1101_1102_1300_1402_1403_1404" xfId="147"/>
    <cellStyle name="Обычный 87" xfId="48"/>
    <cellStyle name="Обычный 87 2" xfId="191"/>
    <cellStyle name="Обычный 87 2 2" xfId="322"/>
    <cellStyle name="Обычный 87 2_1101_1102_1300_1402_1403_1404" xfId="465"/>
    <cellStyle name="Обычный 87 3" xfId="277"/>
    <cellStyle name="Обычный 87_1101_1102_1300_1402_1403_1404" xfId="148"/>
    <cellStyle name="Обычный 88" xfId="49"/>
    <cellStyle name="Обычный 88 2" xfId="192"/>
    <cellStyle name="Обычный 88 2 2" xfId="323"/>
    <cellStyle name="Обычный 88 2_1101_1102_1300_1402_1403_1404" xfId="466"/>
    <cellStyle name="Обычный 88 3" xfId="278"/>
    <cellStyle name="Обычный 88_1101_1102_1300_1402_1403_1404" xfId="149"/>
    <cellStyle name="Обычный 89" xfId="50"/>
    <cellStyle name="Обычный 89 2" xfId="193"/>
    <cellStyle name="Обычный 89 2 2" xfId="324"/>
    <cellStyle name="Обычный 89 2_1101_1102_1300_1402_1403_1404" xfId="467"/>
    <cellStyle name="Обычный 89 3" xfId="279"/>
    <cellStyle name="Обычный 89_1101_1102_1300_1402_1403_1404" xfId="150"/>
    <cellStyle name="Обычный 9" xfId="218"/>
    <cellStyle name="Обычный 9 2" xfId="346"/>
    <cellStyle name="Обычный 9_1101_1102_1300_1402_1403_1404" xfId="468"/>
    <cellStyle name="Обычный 90" xfId="51"/>
    <cellStyle name="Обычный 90 2" xfId="194"/>
    <cellStyle name="Обычный 90 2 2" xfId="325"/>
    <cellStyle name="Обычный 90 2_1101_1102_1300_1402_1403_1404" xfId="469"/>
    <cellStyle name="Обычный 90 3" xfId="280"/>
    <cellStyle name="Обычный 90_1101_1102_1300_1402_1403_1404" xfId="151"/>
    <cellStyle name="Обычный 92" xfId="52"/>
    <cellStyle name="Обычный 92 2" xfId="195"/>
    <cellStyle name="Обычный 92 2 2" xfId="326"/>
    <cellStyle name="Обычный 92 2_1101_1102_1300_1402_1403_1404" xfId="470"/>
    <cellStyle name="Обычный 92 3" xfId="281"/>
    <cellStyle name="Обычный 92_1101_1102_1300_1402_1403_1404" xfId="152"/>
    <cellStyle name="Обычный 93" xfId="53"/>
    <cellStyle name="Обычный 93 2" xfId="196"/>
    <cellStyle name="Обычный 93 2 2" xfId="327"/>
    <cellStyle name="Обычный 93 2_1101_1102_1300_1402_1403_1404" xfId="471"/>
    <cellStyle name="Обычный 93 3" xfId="282"/>
    <cellStyle name="Обычный 93_1101_1102_1300_1402_1403_1404" xfId="153"/>
    <cellStyle name="Обычный 94" xfId="54"/>
    <cellStyle name="Обычный 94 2" xfId="197"/>
    <cellStyle name="Обычный 94 2 2" xfId="328"/>
    <cellStyle name="Обычный 94 2_1101_1102_1300_1402_1403_1404" xfId="472"/>
    <cellStyle name="Обычный 94 3" xfId="283"/>
    <cellStyle name="Обычный 94_1101_1102_1300_1402_1403_1404" xfId="154"/>
    <cellStyle name="Обычный 95" xfId="55"/>
    <cellStyle name="Обычный 95 2" xfId="198"/>
    <cellStyle name="Обычный 95 2 2" xfId="329"/>
    <cellStyle name="Обычный 95 2_1101_1102_1300_1402_1403_1404" xfId="473"/>
    <cellStyle name="Обычный 95 3" xfId="284"/>
    <cellStyle name="Обычный 95_1101_1102_1300_1402_1403_1404" xfId="155"/>
    <cellStyle name="Обычный 96" xfId="56"/>
    <cellStyle name="Обычный 96 2" xfId="199"/>
    <cellStyle name="Обычный 96 2 2" xfId="330"/>
    <cellStyle name="Обычный 96 2_1101_1102_1300_1402_1403_1404" xfId="474"/>
    <cellStyle name="Обычный 96 3" xfId="285"/>
    <cellStyle name="Обычный 96_1101_1102_1300_1402_1403_1404" xfId="156"/>
    <cellStyle name="Підсумок" xfId="105"/>
    <cellStyle name="Поганий" xfId="106"/>
    <cellStyle name="Примечание 2" xfId="36"/>
    <cellStyle name="Примітка" xfId="107"/>
    <cellStyle name="Примітка 2" xfId="381"/>
    <cellStyle name="Примітка 3" xfId="382"/>
    <cellStyle name="Примітка 4" xfId="510"/>
    <cellStyle name="Примітка 5" xfId="511"/>
    <cellStyle name="Примітка 6" xfId="512"/>
    <cellStyle name="Результат" xfId="108"/>
    <cellStyle name="Середній" xfId="109"/>
    <cellStyle name="Стиль 1" xfId="37"/>
    <cellStyle name="Текст попередження" xfId="110"/>
    <cellStyle name="Текст пояснення" xfId="1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Лист13" enableFormatConditionsCalculation="0">
    <tabColor indexed="14"/>
  </sheetPr>
  <dimension ref="A1:P119"/>
  <sheetViews>
    <sheetView tabSelected="1" view="pageBreakPreview" zoomScale="75" zoomScaleNormal="75" zoomScaleSheetLayoutView="75" workbookViewId="0">
      <selection activeCell="A4" sqref="A4:N4"/>
    </sheetView>
  </sheetViews>
  <sheetFormatPr defaultColWidth="9.08984375" defaultRowHeight="13"/>
  <cols>
    <col min="1" max="1" width="40.08984375" style="17" customWidth="1"/>
    <col min="2" max="2" width="14.36328125" style="17" customWidth="1"/>
    <col min="3" max="3" width="15" style="80" customWidth="1"/>
    <col min="4" max="4" width="13" style="80" customWidth="1"/>
    <col min="5" max="5" width="16" style="80" customWidth="1"/>
    <col min="6" max="6" width="17.08984375" style="17" customWidth="1"/>
    <col min="7" max="7" width="14.90625" style="17" customWidth="1"/>
    <col min="8" max="8" width="11.08984375" style="17" customWidth="1"/>
    <col min="9" max="9" width="13.26953125" style="17" customWidth="1"/>
    <col min="10" max="10" width="7.90625" style="17" customWidth="1"/>
    <col min="11" max="11" width="11.26953125" style="17" customWidth="1"/>
    <col min="12" max="12" width="8.36328125" style="17" customWidth="1"/>
    <col min="13" max="13" width="10.90625" style="17" customWidth="1"/>
    <col min="14" max="14" width="10.08984375" style="17" customWidth="1"/>
    <col min="15" max="15" width="10.36328125" style="17" bestFit="1" customWidth="1"/>
    <col min="16" max="16384" width="9.08984375" style="17"/>
  </cols>
  <sheetData>
    <row r="1" spans="1:16" ht="21.65" customHeight="1">
      <c r="A1" s="135" t="s">
        <v>40</v>
      </c>
      <c r="B1" s="135"/>
      <c r="C1" s="135"/>
      <c r="D1" s="135"/>
      <c r="E1" s="135"/>
      <c r="F1" s="135"/>
      <c r="G1" s="135"/>
      <c r="H1" s="135"/>
      <c r="I1" s="135"/>
      <c r="J1" s="135"/>
      <c r="K1" s="135"/>
      <c r="L1" s="135"/>
      <c r="M1" s="135"/>
      <c r="N1" s="135"/>
    </row>
    <row r="2" spans="1:16" ht="17.5" customHeight="1">
      <c r="A2" s="150" t="s">
        <v>152</v>
      </c>
      <c r="B2" s="150"/>
      <c r="C2" s="150"/>
      <c r="D2" s="150"/>
      <c r="E2" s="150"/>
      <c r="F2" s="150"/>
      <c r="G2" s="150"/>
      <c r="H2" s="150"/>
      <c r="I2" s="150"/>
      <c r="J2" s="150"/>
      <c r="K2" s="150"/>
      <c r="L2" s="150"/>
      <c r="M2" s="150"/>
      <c r="N2" s="150"/>
      <c r="O2" s="120"/>
      <c r="P2" s="120"/>
    </row>
    <row r="3" spans="1:16" ht="22.15" customHeight="1">
      <c r="A3" s="151" t="s">
        <v>48</v>
      </c>
      <c r="B3" s="151"/>
      <c r="C3" s="151"/>
      <c r="D3" s="151"/>
      <c r="E3" s="151"/>
      <c r="F3" s="151"/>
      <c r="G3" s="151"/>
      <c r="H3" s="151"/>
      <c r="I3" s="151"/>
      <c r="J3" s="151"/>
      <c r="K3" s="151"/>
      <c r="L3" s="151"/>
      <c r="M3" s="151"/>
      <c r="N3" s="151"/>
    </row>
    <row r="4" spans="1:16" ht="19.5" customHeight="1">
      <c r="A4" s="136" t="s">
        <v>162</v>
      </c>
      <c r="B4" s="136"/>
      <c r="C4" s="136"/>
      <c r="D4" s="136"/>
      <c r="E4" s="136"/>
      <c r="F4" s="136"/>
      <c r="G4" s="136"/>
      <c r="H4" s="136"/>
      <c r="I4" s="136"/>
      <c r="J4" s="136"/>
      <c r="K4" s="136"/>
      <c r="L4" s="136"/>
      <c r="M4" s="136"/>
      <c r="N4" s="136"/>
    </row>
    <row r="5" spans="1:16" s="16" customFormat="1" ht="28.5" customHeight="1">
      <c r="A5" s="35"/>
      <c r="B5" s="36"/>
      <c r="C5" s="81"/>
      <c r="D5" s="81"/>
      <c r="E5" s="82"/>
      <c r="F5" s="88"/>
      <c r="G5" s="46"/>
      <c r="H5" s="37"/>
      <c r="I5" s="37"/>
      <c r="J5" s="37"/>
      <c r="K5" s="84"/>
      <c r="L5" s="37"/>
      <c r="M5" s="37"/>
      <c r="N5" s="38" t="s">
        <v>53</v>
      </c>
    </row>
    <row r="6" spans="1:16" s="16" customFormat="1" ht="54" customHeight="1">
      <c r="A6" s="137" t="s">
        <v>117</v>
      </c>
      <c r="B6" s="145" t="s">
        <v>135</v>
      </c>
      <c r="C6" s="145" t="s">
        <v>136</v>
      </c>
      <c r="D6" s="140" t="s">
        <v>153</v>
      </c>
      <c r="E6" s="152" t="s">
        <v>35</v>
      </c>
      <c r="F6" s="153"/>
      <c r="G6" s="152" t="s">
        <v>36</v>
      </c>
      <c r="H6" s="153"/>
      <c r="I6" s="153"/>
      <c r="J6" s="153"/>
      <c r="K6" s="153"/>
      <c r="L6" s="153"/>
      <c r="M6" s="153"/>
      <c r="N6" s="157"/>
    </row>
    <row r="7" spans="1:16" s="18" customFormat="1" ht="83.9" customHeight="1">
      <c r="A7" s="138"/>
      <c r="B7" s="146"/>
      <c r="C7" s="146"/>
      <c r="D7" s="141"/>
      <c r="E7" s="148" t="s">
        <v>154</v>
      </c>
      <c r="F7" s="148" t="s">
        <v>155</v>
      </c>
      <c r="G7" s="155" t="s">
        <v>133</v>
      </c>
      <c r="H7" s="156"/>
      <c r="I7" s="143" t="s">
        <v>134</v>
      </c>
      <c r="J7" s="154"/>
      <c r="K7" s="143" t="s">
        <v>156</v>
      </c>
      <c r="L7" s="154"/>
      <c r="M7" s="143" t="s">
        <v>157</v>
      </c>
      <c r="N7" s="144"/>
    </row>
    <row r="8" spans="1:16" s="18" customFormat="1" ht="15.75" customHeight="1">
      <c r="A8" s="139"/>
      <c r="B8" s="147"/>
      <c r="C8" s="147"/>
      <c r="D8" s="142"/>
      <c r="E8" s="149"/>
      <c r="F8" s="149"/>
      <c r="G8" s="12" t="s">
        <v>37</v>
      </c>
      <c r="H8" s="13" t="s">
        <v>38</v>
      </c>
      <c r="I8" s="12" t="s">
        <v>37</v>
      </c>
      <c r="J8" s="13" t="s">
        <v>38</v>
      </c>
      <c r="K8" s="12" t="s">
        <v>37</v>
      </c>
      <c r="L8" s="13" t="s">
        <v>38</v>
      </c>
      <c r="M8" s="12" t="s">
        <v>37</v>
      </c>
      <c r="N8" s="13" t="s">
        <v>38</v>
      </c>
    </row>
    <row r="9" spans="1:16" s="18" customFormat="1" ht="19.399999999999999" customHeight="1">
      <c r="A9" s="23" t="s">
        <v>39</v>
      </c>
      <c r="B9" s="67">
        <v>800000</v>
      </c>
      <c r="C9" s="67">
        <v>903649.62199999997</v>
      </c>
      <c r="D9" s="64">
        <v>691470.72199999995</v>
      </c>
      <c r="E9" s="64">
        <v>716402.95663999976</v>
      </c>
      <c r="F9" s="64">
        <v>600530.56484000001</v>
      </c>
      <c r="G9" s="56">
        <f t="shared" ref="G9:G12" si="0">E9-B9</f>
        <v>-83597.043360000243</v>
      </c>
      <c r="H9" s="121">
        <f t="shared" ref="H9:H12" si="1">IF(B9=0,0,E9/B9*100)</f>
        <v>89.550369579999966</v>
      </c>
      <c r="I9" s="56">
        <f t="shared" ref="I9:I12" si="2">E9-C9</f>
        <v>-187246.66536000022</v>
      </c>
      <c r="J9" s="121">
        <f t="shared" ref="J9:J12" si="3">IF(C9=0,0,E9/C9*100)</f>
        <v>79.278842064297322</v>
      </c>
      <c r="K9" s="56">
        <f t="shared" ref="K9:K12" si="4">E9-D9</f>
        <v>24932.234639999806</v>
      </c>
      <c r="L9" s="121">
        <f t="shared" ref="L9:L12" si="5">IF(D9=0,0,E9/D9*100)</f>
        <v>103.605681896102</v>
      </c>
      <c r="M9" s="56">
        <f t="shared" ref="M9:M12" si="6">E9-F9</f>
        <v>115872.39179999975</v>
      </c>
      <c r="N9" s="121">
        <f t="shared" ref="N9:N12" si="7">IF(F9=0,0,E9/F9*100)</f>
        <v>119.2950032161763</v>
      </c>
      <c r="O9" s="34"/>
    </row>
    <row r="10" spans="1:16" s="18" customFormat="1" ht="19.5" customHeight="1">
      <c r="A10" s="70" t="s">
        <v>55</v>
      </c>
      <c r="B10" s="67">
        <v>50</v>
      </c>
      <c r="C10" s="67">
        <v>50</v>
      </c>
      <c r="D10" s="67">
        <v>37.549999999999997</v>
      </c>
      <c r="E10" s="64">
        <v>69.71602</v>
      </c>
      <c r="F10" s="64">
        <v>46.823819999999998</v>
      </c>
      <c r="G10" s="56">
        <f t="shared" si="0"/>
        <v>19.71602</v>
      </c>
      <c r="H10" s="121">
        <f t="shared" si="1"/>
        <v>139.43204</v>
      </c>
      <c r="I10" s="56">
        <f t="shared" si="2"/>
        <v>19.71602</v>
      </c>
      <c r="J10" s="121">
        <f t="shared" si="3"/>
        <v>139.43204</v>
      </c>
      <c r="K10" s="56">
        <f t="shared" si="4"/>
        <v>32.166020000000003</v>
      </c>
      <c r="L10" s="121">
        <f t="shared" si="5"/>
        <v>185.66183754993344</v>
      </c>
      <c r="M10" s="56">
        <f t="shared" si="6"/>
        <v>22.892200000000003</v>
      </c>
      <c r="N10" s="121">
        <f t="shared" si="7"/>
        <v>148.89007347115208</v>
      </c>
      <c r="O10" s="34"/>
    </row>
    <row r="11" spans="1:16" s="18" customFormat="1" ht="17.149999999999999" customHeight="1">
      <c r="A11" s="70" t="s">
        <v>56</v>
      </c>
      <c r="B11" s="67">
        <v>2</v>
      </c>
      <c r="C11" s="67">
        <v>8.01</v>
      </c>
      <c r="D11" s="64">
        <v>6.21</v>
      </c>
      <c r="E11" s="64">
        <v>8.01</v>
      </c>
      <c r="F11" s="64">
        <v>49.958960000000005</v>
      </c>
      <c r="G11" s="56">
        <f t="shared" si="0"/>
        <v>6.01</v>
      </c>
      <c r="H11" s="121">
        <f t="shared" si="1"/>
        <v>400.5</v>
      </c>
      <c r="I11" s="56">
        <f t="shared" si="2"/>
        <v>0</v>
      </c>
      <c r="J11" s="121">
        <f t="shared" si="3"/>
        <v>100</v>
      </c>
      <c r="K11" s="56">
        <f t="shared" si="4"/>
        <v>1.7999999999999998</v>
      </c>
      <c r="L11" s="121">
        <f t="shared" si="5"/>
        <v>128.98550724637681</v>
      </c>
      <c r="M11" s="56">
        <f t="shared" si="6"/>
        <v>-41.948960000000007</v>
      </c>
      <c r="N11" s="121">
        <f t="shared" si="7"/>
        <v>16.033160017742563</v>
      </c>
      <c r="O11" s="34"/>
    </row>
    <row r="12" spans="1:16" s="18" customFormat="1" ht="18" customHeight="1">
      <c r="A12" s="70" t="s">
        <v>57</v>
      </c>
      <c r="B12" s="67">
        <v>15</v>
      </c>
      <c r="C12" s="67">
        <v>15</v>
      </c>
      <c r="D12" s="64">
        <v>13.9</v>
      </c>
      <c r="E12" s="64">
        <v>15.1</v>
      </c>
      <c r="F12" s="64">
        <v>20.826570000000004</v>
      </c>
      <c r="G12" s="56">
        <f t="shared" si="0"/>
        <v>9.9999999999999645E-2</v>
      </c>
      <c r="H12" s="121">
        <f t="shared" si="1"/>
        <v>100.66666666666666</v>
      </c>
      <c r="I12" s="56">
        <f t="shared" si="2"/>
        <v>9.9999999999999645E-2</v>
      </c>
      <c r="J12" s="121">
        <f t="shared" si="3"/>
        <v>100.66666666666666</v>
      </c>
      <c r="K12" s="56">
        <f t="shared" si="4"/>
        <v>1.1999999999999993</v>
      </c>
      <c r="L12" s="121">
        <f t="shared" si="5"/>
        <v>108.63309352517985</v>
      </c>
      <c r="M12" s="56">
        <f t="shared" si="6"/>
        <v>-5.7265700000000042</v>
      </c>
      <c r="N12" s="121">
        <f t="shared" si="7"/>
        <v>72.503537548429705</v>
      </c>
      <c r="O12" s="34"/>
    </row>
    <row r="13" spans="1:16" s="18" customFormat="1" ht="15.65" customHeight="1">
      <c r="A13" s="69" t="s">
        <v>111</v>
      </c>
      <c r="B13" s="68">
        <f>SUM(B10:B12)</f>
        <v>67</v>
      </c>
      <c r="C13" s="68">
        <f t="shared" ref="C13:F13" si="8">SUM(C10:C12)</f>
        <v>73.009999999999991</v>
      </c>
      <c r="D13" s="65">
        <f t="shared" si="8"/>
        <v>57.66</v>
      </c>
      <c r="E13" s="65">
        <f t="shared" si="8"/>
        <v>92.82602</v>
      </c>
      <c r="F13" s="65">
        <f t="shared" si="8"/>
        <v>117.60935000000001</v>
      </c>
      <c r="G13" s="60">
        <f>E13-B13</f>
        <v>25.82602</v>
      </c>
      <c r="H13" s="29">
        <f>IF(B13=0,0,E13/B13*100)</f>
        <v>138.54629850746269</v>
      </c>
      <c r="I13" s="60">
        <f>E13-C13</f>
        <v>19.816020000000009</v>
      </c>
      <c r="J13" s="29">
        <f>IF(C13=0,0,E13/C13*100)</f>
        <v>127.14151486097795</v>
      </c>
      <c r="K13" s="60">
        <f>E13-D13</f>
        <v>35.166020000000003</v>
      </c>
      <c r="L13" s="29">
        <f>IF(D13=0,0,E13/D13*100)</f>
        <v>160.9885882761013</v>
      </c>
      <c r="M13" s="60">
        <f>E13-F13</f>
        <v>-24.783330000000007</v>
      </c>
      <c r="N13" s="29">
        <f>IF(F13=0,0,E13/F13*100)</f>
        <v>78.927415209760099</v>
      </c>
      <c r="O13" s="34"/>
    </row>
    <row r="14" spans="1:16" s="18" customFormat="1" ht="17.5" customHeight="1">
      <c r="A14" s="70" t="s">
        <v>58</v>
      </c>
      <c r="B14" s="67">
        <v>13500</v>
      </c>
      <c r="C14" s="67">
        <v>13750</v>
      </c>
      <c r="D14" s="67">
        <v>10352.5</v>
      </c>
      <c r="E14" s="64">
        <v>13734.704939999998</v>
      </c>
      <c r="F14" s="64">
        <v>11348.575869999999</v>
      </c>
      <c r="G14" s="56">
        <f t="shared" ref="G14:G65" si="9">E14-B14</f>
        <v>234.7049399999978</v>
      </c>
      <c r="H14" s="121">
        <f t="shared" ref="H14:H65" si="10">IF(B14=0,0,E14/B14*100)</f>
        <v>101.7385551111111</v>
      </c>
      <c r="I14" s="56">
        <f t="shared" ref="I14:I65" si="11">E14-C14</f>
        <v>-15.295060000002195</v>
      </c>
      <c r="J14" s="121">
        <f t="shared" ref="J14:J65" si="12">IF(C14=0,0,E14/C14*100)</f>
        <v>99.888763199999985</v>
      </c>
      <c r="K14" s="56">
        <f t="shared" ref="K14:K65" si="13">E14-D14</f>
        <v>3382.2049399999978</v>
      </c>
      <c r="L14" s="121">
        <f t="shared" ref="L14:L65" si="14">IF(D14=0,0,E14/D14*100)</f>
        <v>132.67041719391449</v>
      </c>
      <c r="M14" s="56">
        <f t="shared" ref="M14:M65" si="15">E14-F14</f>
        <v>2386.129069999999</v>
      </c>
      <c r="N14" s="121">
        <f t="shared" ref="N14:N65" si="16">IF(F14=0,0,E14/F14*100)</f>
        <v>121.0258018039756</v>
      </c>
      <c r="O14" s="34"/>
    </row>
    <row r="15" spans="1:16" s="18" customFormat="1" ht="15" customHeight="1">
      <c r="A15" s="70" t="s">
        <v>59</v>
      </c>
      <c r="B15" s="67">
        <v>62000</v>
      </c>
      <c r="C15" s="67">
        <v>63200</v>
      </c>
      <c r="D15" s="67">
        <v>48205.8</v>
      </c>
      <c r="E15" s="64">
        <v>49939.948149999997</v>
      </c>
      <c r="F15" s="64">
        <v>40497.936889999997</v>
      </c>
      <c r="G15" s="56">
        <f t="shared" si="9"/>
        <v>-12060.051850000003</v>
      </c>
      <c r="H15" s="121">
        <f t="shared" si="10"/>
        <v>80.548303467741931</v>
      </c>
      <c r="I15" s="56">
        <f t="shared" si="11"/>
        <v>-13260.051850000003</v>
      </c>
      <c r="J15" s="121">
        <f t="shared" si="12"/>
        <v>79.018905300632909</v>
      </c>
      <c r="K15" s="56">
        <f t="shared" si="13"/>
        <v>1734.1481499999936</v>
      </c>
      <c r="L15" s="121">
        <f t="shared" si="14"/>
        <v>103.59738485825356</v>
      </c>
      <c r="M15" s="56">
        <f t="shared" si="15"/>
        <v>9442.0112599999993</v>
      </c>
      <c r="N15" s="121">
        <f t="shared" si="16"/>
        <v>123.31479572810406</v>
      </c>
      <c r="O15" s="34"/>
    </row>
    <row r="16" spans="1:16" s="18" customFormat="1" ht="15.75" customHeight="1">
      <c r="A16" s="70" t="s">
        <v>60</v>
      </c>
      <c r="B16" s="67">
        <v>30513.3</v>
      </c>
      <c r="C16" s="67">
        <v>36895.750000000007</v>
      </c>
      <c r="D16" s="67">
        <v>28592.949999999997</v>
      </c>
      <c r="E16" s="64">
        <v>35519.324399999998</v>
      </c>
      <c r="F16" s="64">
        <v>27343.220820000002</v>
      </c>
      <c r="G16" s="56">
        <f t="shared" si="9"/>
        <v>5006.0243999999984</v>
      </c>
      <c r="H16" s="121">
        <f t="shared" si="10"/>
        <v>116.40604064457139</v>
      </c>
      <c r="I16" s="56">
        <f t="shared" si="11"/>
        <v>-1376.4256000000096</v>
      </c>
      <c r="J16" s="121">
        <f t="shared" si="12"/>
        <v>96.269419648604497</v>
      </c>
      <c r="K16" s="56">
        <f t="shared" si="13"/>
        <v>6926.3744000000006</v>
      </c>
      <c r="L16" s="121">
        <f t="shared" si="14"/>
        <v>124.22406362407517</v>
      </c>
      <c r="M16" s="56">
        <f t="shared" si="15"/>
        <v>8176.1035799999954</v>
      </c>
      <c r="N16" s="121">
        <f t="shared" si="16"/>
        <v>129.90175749163993</v>
      </c>
      <c r="O16" s="34"/>
    </row>
    <row r="17" spans="1:15" s="18" customFormat="1" ht="15.75" customHeight="1">
      <c r="A17" s="70" t="s">
        <v>110</v>
      </c>
      <c r="B17" s="67">
        <v>125532.7</v>
      </c>
      <c r="C17" s="67">
        <v>134912.69799999997</v>
      </c>
      <c r="D17" s="67">
        <v>100361.13800000001</v>
      </c>
      <c r="E17" s="64">
        <v>102903.67096999999</v>
      </c>
      <c r="F17" s="64">
        <v>86476.401470000012</v>
      </c>
      <c r="G17" s="56">
        <f t="shared" si="9"/>
        <v>-22629.029030000005</v>
      </c>
      <c r="H17" s="121">
        <f t="shared" si="10"/>
        <v>81.973598090378047</v>
      </c>
      <c r="I17" s="56">
        <f t="shared" si="11"/>
        <v>-32009.027029999983</v>
      </c>
      <c r="J17" s="121">
        <f t="shared" si="12"/>
        <v>76.274266614992769</v>
      </c>
      <c r="K17" s="56">
        <f t="shared" si="13"/>
        <v>2542.5329699999857</v>
      </c>
      <c r="L17" s="121">
        <f t="shared" si="14"/>
        <v>102.5333839578423</v>
      </c>
      <c r="M17" s="56">
        <f t="shared" si="15"/>
        <v>16427.26949999998</v>
      </c>
      <c r="N17" s="121">
        <f t="shared" si="16"/>
        <v>118.99624547362653</v>
      </c>
      <c r="O17" s="34"/>
    </row>
    <row r="18" spans="1:15" s="18" customFormat="1" ht="15.65" customHeight="1">
      <c r="A18" s="70" t="s">
        <v>61</v>
      </c>
      <c r="B18" s="67">
        <v>41911.399999999994</v>
      </c>
      <c r="C18" s="67">
        <v>44338.471000000005</v>
      </c>
      <c r="D18" s="67">
        <v>32258.885999999999</v>
      </c>
      <c r="E18" s="64">
        <v>37222.040699999998</v>
      </c>
      <c r="F18" s="64">
        <v>31524.949540000001</v>
      </c>
      <c r="G18" s="56">
        <f t="shared" si="9"/>
        <v>-4689.3592999999964</v>
      </c>
      <c r="H18" s="121">
        <f t="shared" si="10"/>
        <v>88.811255887419662</v>
      </c>
      <c r="I18" s="56">
        <f t="shared" si="11"/>
        <v>-7116.4303000000073</v>
      </c>
      <c r="J18" s="121">
        <f t="shared" si="12"/>
        <v>83.949761596424906</v>
      </c>
      <c r="K18" s="56">
        <f t="shared" si="13"/>
        <v>4963.1546999999991</v>
      </c>
      <c r="L18" s="121">
        <f t="shared" si="14"/>
        <v>115.38538776571517</v>
      </c>
      <c r="M18" s="56">
        <f t="shared" si="15"/>
        <v>5697.0911599999963</v>
      </c>
      <c r="N18" s="121">
        <f t="shared" si="16"/>
        <v>118.07169002053857</v>
      </c>
      <c r="O18" s="34"/>
    </row>
    <row r="19" spans="1:15" s="39" customFormat="1" ht="16.5" customHeight="1">
      <c r="A19" s="70" t="s">
        <v>62</v>
      </c>
      <c r="B19" s="67">
        <v>46000</v>
      </c>
      <c r="C19" s="67">
        <v>48416</v>
      </c>
      <c r="D19" s="64">
        <v>33353.050000000003</v>
      </c>
      <c r="E19" s="64">
        <v>34658.089420000011</v>
      </c>
      <c r="F19" s="64">
        <v>32212.599099999999</v>
      </c>
      <c r="G19" s="56">
        <f t="shared" si="9"/>
        <v>-11341.910579999989</v>
      </c>
      <c r="H19" s="121">
        <f t="shared" si="10"/>
        <v>75.343672652173936</v>
      </c>
      <c r="I19" s="56">
        <f t="shared" si="11"/>
        <v>-13757.910579999989</v>
      </c>
      <c r="J19" s="121">
        <f t="shared" si="12"/>
        <v>71.583958650033068</v>
      </c>
      <c r="K19" s="56">
        <f t="shared" si="13"/>
        <v>1305.0394200000082</v>
      </c>
      <c r="L19" s="121">
        <f t="shared" si="14"/>
        <v>103.91280383653071</v>
      </c>
      <c r="M19" s="56">
        <f t="shared" si="15"/>
        <v>2445.4903200000117</v>
      </c>
      <c r="N19" s="121">
        <f t="shared" si="16"/>
        <v>107.5917199739403</v>
      </c>
      <c r="O19" s="34"/>
    </row>
    <row r="20" spans="1:15" ht="15.5">
      <c r="A20" s="70" t="s">
        <v>63</v>
      </c>
      <c r="B20" s="67">
        <v>43642.9</v>
      </c>
      <c r="C20" s="67">
        <v>47396.899999999994</v>
      </c>
      <c r="D20" s="67">
        <v>35211.999999999993</v>
      </c>
      <c r="E20" s="64">
        <v>39450.110439999997</v>
      </c>
      <c r="F20" s="64">
        <v>32904.919789999993</v>
      </c>
      <c r="G20" s="56">
        <f t="shared" si="9"/>
        <v>-4192.7895600000047</v>
      </c>
      <c r="H20" s="121">
        <f t="shared" si="10"/>
        <v>90.392962979087073</v>
      </c>
      <c r="I20" s="56">
        <f t="shared" si="11"/>
        <v>-7946.7895599999974</v>
      </c>
      <c r="J20" s="121">
        <f t="shared" si="12"/>
        <v>83.233524639797125</v>
      </c>
      <c r="K20" s="56">
        <f t="shared" si="13"/>
        <v>4238.110440000004</v>
      </c>
      <c r="L20" s="121">
        <f t="shared" si="14"/>
        <v>112.03598330114734</v>
      </c>
      <c r="M20" s="56">
        <f t="shared" si="15"/>
        <v>6545.1906500000041</v>
      </c>
      <c r="N20" s="121">
        <f t="shared" si="16"/>
        <v>119.89122201716818</v>
      </c>
      <c r="O20" s="34"/>
    </row>
    <row r="21" spans="1:15" ht="15.5">
      <c r="A21" s="70" t="s">
        <v>64</v>
      </c>
      <c r="B21" s="67">
        <v>12008.6</v>
      </c>
      <c r="C21" s="67">
        <v>13008.6</v>
      </c>
      <c r="D21" s="67">
        <v>9277</v>
      </c>
      <c r="E21" s="64">
        <v>12895.572970000001</v>
      </c>
      <c r="F21" s="64">
        <v>9381.7884400000003</v>
      </c>
      <c r="G21" s="56">
        <f t="shared" si="9"/>
        <v>886.97297000000071</v>
      </c>
      <c r="H21" s="121">
        <f t="shared" si="10"/>
        <v>107.38614801059241</v>
      </c>
      <c r="I21" s="56">
        <f t="shared" si="11"/>
        <v>-113.02702999999929</v>
      </c>
      <c r="J21" s="121">
        <f t="shared" si="12"/>
        <v>99.131136094583596</v>
      </c>
      <c r="K21" s="56">
        <f t="shared" si="13"/>
        <v>3618.5729700000011</v>
      </c>
      <c r="L21" s="121">
        <f t="shared" si="14"/>
        <v>139.00585286191657</v>
      </c>
      <c r="M21" s="56">
        <f t="shared" si="15"/>
        <v>3513.7845300000008</v>
      </c>
      <c r="N21" s="121">
        <f t="shared" si="16"/>
        <v>137.45324841283676</v>
      </c>
      <c r="O21" s="34"/>
    </row>
    <row r="22" spans="1:15" ht="15.5">
      <c r="A22" s="70" t="s">
        <v>118</v>
      </c>
      <c r="B22" s="67">
        <v>186000</v>
      </c>
      <c r="C22" s="67">
        <v>205239</v>
      </c>
      <c r="D22" s="64">
        <v>166267.1</v>
      </c>
      <c r="E22" s="64">
        <v>177802.34806999998</v>
      </c>
      <c r="F22" s="64">
        <v>132513.65108000001</v>
      </c>
      <c r="G22" s="56">
        <f t="shared" si="9"/>
        <v>-8197.6519300000218</v>
      </c>
      <c r="H22" s="121">
        <f t="shared" si="10"/>
        <v>95.592660252688148</v>
      </c>
      <c r="I22" s="56">
        <f t="shared" si="11"/>
        <v>-27436.651930000022</v>
      </c>
      <c r="J22" s="121">
        <f t="shared" si="12"/>
        <v>86.63185265470986</v>
      </c>
      <c r="K22" s="56">
        <f t="shared" si="13"/>
        <v>11535.248069999972</v>
      </c>
      <c r="L22" s="121">
        <f t="shared" si="14"/>
        <v>106.93778147931849</v>
      </c>
      <c r="M22" s="56">
        <f t="shared" si="15"/>
        <v>45288.696989999968</v>
      </c>
      <c r="N22" s="121">
        <f t="shared" si="16"/>
        <v>134.17662755564606</v>
      </c>
      <c r="O22" s="34"/>
    </row>
    <row r="23" spans="1:15" ht="15.5">
      <c r="A23" s="70" t="s">
        <v>65</v>
      </c>
      <c r="B23" s="67">
        <v>17860</v>
      </c>
      <c r="C23" s="67">
        <v>17860</v>
      </c>
      <c r="D23" s="64">
        <v>14218.400000000001</v>
      </c>
      <c r="E23" s="64">
        <v>15255.19866</v>
      </c>
      <c r="F23" s="64">
        <v>11979.73294</v>
      </c>
      <c r="G23" s="56">
        <f t="shared" si="9"/>
        <v>-2604.80134</v>
      </c>
      <c r="H23" s="121">
        <f t="shared" si="10"/>
        <v>85.415446024636054</v>
      </c>
      <c r="I23" s="56">
        <f t="shared" si="11"/>
        <v>-2604.80134</v>
      </c>
      <c r="J23" s="121">
        <f t="shared" si="12"/>
        <v>85.415446024636054</v>
      </c>
      <c r="K23" s="56">
        <f t="shared" si="13"/>
        <v>1036.7986599999986</v>
      </c>
      <c r="L23" s="121">
        <f t="shared" si="14"/>
        <v>107.29195028976537</v>
      </c>
      <c r="M23" s="56">
        <f t="shared" si="15"/>
        <v>3275.4657200000001</v>
      </c>
      <c r="N23" s="121">
        <f t="shared" si="16"/>
        <v>127.34172569960478</v>
      </c>
      <c r="O23" s="34"/>
    </row>
    <row r="24" spans="1:15" ht="15.5">
      <c r="A24" s="70" t="s">
        <v>66</v>
      </c>
      <c r="B24" s="67">
        <v>45586.000000000007</v>
      </c>
      <c r="C24" s="67">
        <v>52475.503000000004</v>
      </c>
      <c r="D24" s="64">
        <v>37681.673000000003</v>
      </c>
      <c r="E24" s="64">
        <v>39412.35742</v>
      </c>
      <c r="F24" s="64">
        <v>31283.730179999999</v>
      </c>
      <c r="G24" s="56">
        <f t="shared" si="9"/>
        <v>-6173.642580000007</v>
      </c>
      <c r="H24" s="121">
        <f t="shared" si="10"/>
        <v>86.457152239722717</v>
      </c>
      <c r="I24" s="56">
        <f t="shared" si="11"/>
        <v>-13063.145580000004</v>
      </c>
      <c r="J24" s="121">
        <f t="shared" si="12"/>
        <v>75.106202259747747</v>
      </c>
      <c r="K24" s="56">
        <f t="shared" si="13"/>
        <v>1730.6844199999978</v>
      </c>
      <c r="L24" s="121">
        <f t="shared" si="14"/>
        <v>104.59290759197448</v>
      </c>
      <c r="M24" s="56">
        <f t="shared" si="15"/>
        <v>8128.6272400000016</v>
      </c>
      <c r="N24" s="121">
        <f t="shared" si="16"/>
        <v>125.98356140150038</v>
      </c>
      <c r="O24" s="34"/>
    </row>
    <row r="25" spans="1:15" ht="15.5">
      <c r="A25" s="70" t="s">
        <v>67</v>
      </c>
      <c r="B25" s="67">
        <v>106649.45600000001</v>
      </c>
      <c r="C25" s="67">
        <v>112896.556</v>
      </c>
      <c r="D25" s="67">
        <v>86720.04</v>
      </c>
      <c r="E25" s="64">
        <v>88544.728790000008</v>
      </c>
      <c r="F25" s="64">
        <v>81009.408429999996</v>
      </c>
      <c r="G25" s="56">
        <f t="shared" si="9"/>
        <v>-18104.727209999997</v>
      </c>
      <c r="H25" s="121">
        <f t="shared" si="10"/>
        <v>83.024079175800011</v>
      </c>
      <c r="I25" s="56">
        <f t="shared" si="11"/>
        <v>-24351.827209999989</v>
      </c>
      <c r="J25" s="121">
        <f t="shared" si="12"/>
        <v>78.429964497765553</v>
      </c>
      <c r="K25" s="56">
        <f t="shared" si="13"/>
        <v>1824.6887900000147</v>
      </c>
      <c r="L25" s="121">
        <f t="shared" si="14"/>
        <v>102.10411433158934</v>
      </c>
      <c r="M25" s="56">
        <f t="shared" si="15"/>
        <v>7535.3203600000124</v>
      </c>
      <c r="N25" s="121">
        <f t="shared" si="16"/>
        <v>109.3017842075853</v>
      </c>
      <c r="O25" s="34"/>
    </row>
    <row r="26" spans="1:15" ht="15.5">
      <c r="A26" s="70" t="s">
        <v>68</v>
      </c>
      <c r="B26" s="67">
        <v>158699</v>
      </c>
      <c r="C26" s="67">
        <v>185523.95899000004</v>
      </c>
      <c r="D26" s="64">
        <v>144438.25899</v>
      </c>
      <c r="E26" s="64">
        <v>147658.64526999998</v>
      </c>
      <c r="F26" s="64">
        <v>120370.89405000002</v>
      </c>
      <c r="G26" s="56">
        <f t="shared" si="9"/>
        <v>-11040.354730000021</v>
      </c>
      <c r="H26" s="121">
        <f t="shared" si="10"/>
        <v>93.043210902400133</v>
      </c>
      <c r="I26" s="56">
        <f t="shared" si="11"/>
        <v>-37865.313720000064</v>
      </c>
      <c r="J26" s="121">
        <f t="shared" si="12"/>
        <v>79.590068082774664</v>
      </c>
      <c r="K26" s="56">
        <f t="shared" si="13"/>
        <v>3220.386279999977</v>
      </c>
      <c r="L26" s="121">
        <f t="shared" si="14"/>
        <v>102.22959367034667</v>
      </c>
      <c r="M26" s="56">
        <f t="shared" si="15"/>
        <v>27287.751219999962</v>
      </c>
      <c r="N26" s="121">
        <f t="shared" si="16"/>
        <v>122.66972546425143</v>
      </c>
      <c r="O26" s="34"/>
    </row>
    <row r="27" spans="1:15" ht="15.5">
      <c r="A27" s="70" t="s">
        <v>69</v>
      </c>
      <c r="B27" s="67">
        <v>23042.9</v>
      </c>
      <c r="C27" s="67">
        <v>25247.447</v>
      </c>
      <c r="D27" s="64">
        <v>19297.246999999999</v>
      </c>
      <c r="E27" s="64">
        <v>19729.923149999999</v>
      </c>
      <c r="F27" s="64">
        <v>16508.06018</v>
      </c>
      <c r="G27" s="56">
        <f t="shared" si="9"/>
        <v>-3312.9768500000027</v>
      </c>
      <c r="H27" s="121">
        <f t="shared" si="10"/>
        <v>85.622569858828527</v>
      </c>
      <c r="I27" s="56">
        <f t="shared" si="11"/>
        <v>-5517.5238500000014</v>
      </c>
      <c r="J27" s="121">
        <f t="shared" si="12"/>
        <v>78.14621078321305</v>
      </c>
      <c r="K27" s="56">
        <f t="shared" si="13"/>
        <v>432.67614999999932</v>
      </c>
      <c r="L27" s="121">
        <f t="shared" si="14"/>
        <v>102.24216516480304</v>
      </c>
      <c r="M27" s="56">
        <f t="shared" si="15"/>
        <v>3221.8629699999983</v>
      </c>
      <c r="N27" s="121">
        <f t="shared" si="16"/>
        <v>119.51690831551112</v>
      </c>
      <c r="O27" s="34"/>
    </row>
    <row r="28" spans="1:15" ht="15.5">
      <c r="A28" s="70" t="s">
        <v>70</v>
      </c>
      <c r="B28" s="67">
        <v>39943.199999999997</v>
      </c>
      <c r="C28" s="67">
        <v>43470.2</v>
      </c>
      <c r="D28" s="64">
        <v>34579.953000000001</v>
      </c>
      <c r="E28" s="64">
        <v>38145.690979999992</v>
      </c>
      <c r="F28" s="64">
        <v>28918.228220000005</v>
      </c>
      <c r="G28" s="56">
        <f t="shared" si="9"/>
        <v>-1797.509020000005</v>
      </c>
      <c r="H28" s="121">
        <f t="shared" si="10"/>
        <v>95.499837218850757</v>
      </c>
      <c r="I28" s="56">
        <f t="shared" si="11"/>
        <v>-5324.509020000005</v>
      </c>
      <c r="J28" s="121">
        <f t="shared" si="12"/>
        <v>87.751358355839159</v>
      </c>
      <c r="K28" s="56">
        <f t="shared" si="13"/>
        <v>3565.7379799999908</v>
      </c>
      <c r="L28" s="121">
        <f t="shared" si="14"/>
        <v>110.31157555361627</v>
      </c>
      <c r="M28" s="56">
        <f t="shared" si="15"/>
        <v>9227.4627599999876</v>
      </c>
      <c r="N28" s="121">
        <f t="shared" si="16"/>
        <v>131.90881090570488</v>
      </c>
      <c r="O28" s="34"/>
    </row>
    <row r="29" spans="1:15" ht="15.5">
      <c r="A29" s="70" t="s">
        <v>71</v>
      </c>
      <c r="B29" s="67">
        <v>31000</v>
      </c>
      <c r="C29" s="67">
        <v>31000</v>
      </c>
      <c r="D29" s="67">
        <v>23007.199999999997</v>
      </c>
      <c r="E29" s="64">
        <v>23780.621309999999</v>
      </c>
      <c r="F29" s="64">
        <v>20986.303010000003</v>
      </c>
      <c r="G29" s="56">
        <f t="shared" si="9"/>
        <v>-7219.3786900000014</v>
      </c>
      <c r="H29" s="121">
        <f t="shared" si="10"/>
        <v>76.711681645161292</v>
      </c>
      <c r="I29" s="56">
        <f t="shared" si="11"/>
        <v>-7219.3786900000014</v>
      </c>
      <c r="J29" s="121">
        <f t="shared" si="12"/>
        <v>76.711681645161292</v>
      </c>
      <c r="K29" s="56">
        <f t="shared" si="13"/>
        <v>773.42131000000154</v>
      </c>
      <c r="L29" s="121">
        <f t="shared" si="14"/>
        <v>103.3616490055287</v>
      </c>
      <c r="M29" s="56">
        <f t="shared" si="15"/>
        <v>2794.3182999999954</v>
      </c>
      <c r="N29" s="121">
        <f t="shared" si="16"/>
        <v>113.31496213825037</v>
      </c>
      <c r="O29" s="34"/>
    </row>
    <row r="30" spans="1:15" ht="15.5">
      <c r="A30" s="70" t="s">
        <v>72</v>
      </c>
      <c r="B30" s="67">
        <v>12285</v>
      </c>
      <c r="C30" s="67">
        <v>12998.5</v>
      </c>
      <c r="D30" s="64">
        <v>9475.4700000000012</v>
      </c>
      <c r="E30" s="64">
        <v>11038.263010000001</v>
      </c>
      <c r="F30" s="64">
        <v>8902.179009999998</v>
      </c>
      <c r="G30" s="56">
        <f t="shared" si="9"/>
        <v>-1246.7369899999994</v>
      </c>
      <c r="H30" s="121">
        <f t="shared" si="10"/>
        <v>89.851550752950757</v>
      </c>
      <c r="I30" s="56">
        <f t="shared" si="11"/>
        <v>-1960.2369899999994</v>
      </c>
      <c r="J30" s="121">
        <f t="shared" si="12"/>
        <v>84.919513866984659</v>
      </c>
      <c r="K30" s="56">
        <f t="shared" si="13"/>
        <v>1562.7930099999994</v>
      </c>
      <c r="L30" s="121">
        <f t="shared" si="14"/>
        <v>116.49303950094296</v>
      </c>
      <c r="M30" s="56">
        <f t="shared" si="15"/>
        <v>2136.0840000000026</v>
      </c>
      <c r="N30" s="121">
        <f t="shared" si="16"/>
        <v>123.99506904546062</v>
      </c>
      <c r="O30" s="34"/>
    </row>
    <row r="31" spans="1:15" ht="15.5">
      <c r="A31" s="70" t="s">
        <v>73</v>
      </c>
      <c r="B31" s="67">
        <v>19000</v>
      </c>
      <c r="C31" s="67">
        <v>20160.212</v>
      </c>
      <c r="D31" s="67">
        <v>14473.712</v>
      </c>
      <c r="E31" s="64">
        <v>15077.982840000001</v>
      </c>
      <c r="F31" s="64">
        <v>13314.393870000002</v>
      </c>
      <c r="G31" s="56">
        <f t="shared" si="9"/>
        <v>-3922.0171599999994</v>
      </c>
      <c r="H31" s="121">
        <f t="shared" si="10"/>
        <v>79.357804421052634</v>
      </c>
      <c r="I31" s="56">
        <f t="shared" si="11"/>
        <v>-5082.229159999999</v>
      </c>
      <c r="J31" s="121">
        <f t="shared" si="12"/>
        <v>74.790795057115474</v>
      </c>
      <c r="K31" s="56">
        <f t="shared" si="13"/>
        <v>604.27084000000104</v>
      </c>
      <c r="L31" s="121">
        <f t="shared" si="14"/>
        <v>104.17495415136075</v>
      </c>
      <c r="M31" s="56">
        <f t="shared" si="15"/>
        <v>1763.5889699999989</v>
      </c>
      <c r="N31" s="121">
        <f t="shared" si="16"/>
        <v>113.24573230459795</v>
      </c>
      <c r="O31" s="34"/>
    </row>
    <row r="32" spans="1:15" ht="15.5">
      <c r="A32" s="70" t="s">
        <v>74</v>
      </c>
      <c r="B32" s="67">
        <v>34900.000000000007</v>
      </c>
      <c r="C32" s="67">
        <v>37234.639999999999</v>
      </c>
      <c r="D32" s="64">
        <v>28171.62</v>
      </c>
      <c r="E32" s="64">
        <v>30031.436640000004</v>
      </c>
      <c r="F32" s="64">
        <v>25295.802930000002</v>
      </c>
      <c r="G32" s="56">
        <f t="shared" si="9"/>
        <v>-4868.5633600000037</v>
      </c>
      <c r="H32" s="121">
        <f t="shared" si="10"/>
        <v>86.049961719197697</v>
      </c>
      <c r="I32" s="56">
        <f t="shared" si="11"/>
        <v>-7203.2033599999959</v>
      </c>
      <c r="J32" s="121">
        <f t="shared" si="12"/>
        <v>80.65456424447774</v>
      </c>
      <c r="K32" s="56">
        <f t="shared" si="13"/>
        <v>1859.8166400000046</v>
      </c>
      <c r="L32" s="121">
        <f t="shared" si="14"/>
        <v>106.60173834518569</v>
      </c>
      <c r="M32" s="56">
        <f t="shared" si="15"/>
        <v>4735.6337100000019</v>
      </c>
      <c r="N32" s="121">
        <f t="shared" si="16"/>
        <v>118.72102547250513</v>
      </c>
      <c r="O32" s="34"/>
    </row>
    <row r="33" spans="1:15" ht="15.5">
      <c r="A33" s="70" t="s">
        <v>75</v>
      </c>
      <c r="B33" s="67">
        <v>113536.12</v>
      </c>
      <c r="C33" s="67">
        <v>117652.12</v>
      </c>
      <c r="D33" s="67">
        <v>88673.165000000008</v>
      </c>
      <c r="E33" s="64">
        <v>95952.221020000012</v>
      </c>
      <c r="F33" s="64">
        <v>81832.605689999997</v>
      </c>
      <c r="G33" s="56">
        <f t="shared" si="9"/>
        <v>-17583.898979999984</v>
      </c>
      <c r="H33" s="121">
        <f t="shared" si="10"/>
        <v>84.512506698308883</v>
      </c>
      <c r="I33" s="56">
        <f t="shared" si="11"/>
        <v>-21699.898979999984</v>
      </c>
      <c r="J33" s="121">
        <f t="shared" si="12"/>
        <v>81.555879333071104</v>
      </c>
      <c r="K33" s="56">
        <f t="shared" si="13"/>
        <v>7279.0560200000036</v>
      </c>
      <c r="L33" s="121">
        <f t="shared" si="14"/>
        <v>108.20886005365887</v>
      </c>
      <c r="M33" s="56">
        <f t="shared" si="15"/>
        <v>14119.615330000015</v>
      </c>
      <c r="N33" s="121">
        <f t="shared" si="16"/>
        <v>117.25426584054802</v>
      </c>
      <c r="O33" s="34"/>
    </row>
    <row r="34" spans="1:15" ht="15.5">
      <c r="A34" s="70" t="s">
        <v>76</v>
      </c>
      <c r="B34" s="67">
        <v>119618.95</v>
      </c>
      <c r="C34" s="67">
        <v>123638.04300000001</v>
      </c>
      <c r="D34" s="64">
        <v>92247.952999999994</v>
      </c>
      <c r="E34" s="64">
        <v>93483.277320000008</v>
      </c>
      <c r="F34" s="64">
        <v>84202.958879999991</v>
      </c>
      <c r="G34" s="56">
        <f t="shared" si="9"/>
        <v>-26135.672679999989</v>
      </c>
      <c r="H34" s="121">
        <f t="shared" si="10"/>
        <v>78.150892747344798</v>
      </c>
      <c r="I34" s="56">
        <f t="shared" si="11"/>
        <v>-30154.765679999997</v>
      </c>
      <c r="J34" s="121">
        <f t="shared" si="12"/>
        <v>75.610447279564269</v>
      </c>
      <c r="K34" s="56">
        <f t="shared" si="13"/>
        <v>1235.3243200000143</v>
      </c>
      <c r="L34" s="121">
        <f t="shared" si="14"/>
        <v>101.33913466892865</v>
      </c>
      <c r="M34" s="56">
        <f t="shared" si="15"/>
        <v>9280.3184400000173</v>
      </c>
      <c r="N34" s="121">
        <f t="shared" si="16"/>
        <v>111.02136856404969</v>
      </c>
      <c r="O34" s="34"/>
    </row>
    <row r="35" spans="1:15" ht="15.5">
      <c r="A35" s="70" t="s">
        <v>108</v>
      </c>
      <c r="B35" s="67">
        <v>87343</v>
      </c>
      <c r="C35" s="67">
        <v>89716.517999999996</v>
      </c>
      <c r="D35" s="67">
        <v>64252.774000000005</v>
      </c>
      <c r="E35" s="64">
        <v>80994.510339999993</v>
      </c>
      <c r="F35" s="64">
        <v>66985.891609999991</v>
      </c>
      <c r="G35" s="56">
        <f t="shared" si="9"/>
        <v>-6348.4896600000066</v>
      </c>
      <c r="H35" s="121">
        <f t="shared" si="10"/>
        <v>92.731541554560749</v>
      </c>
      <c r="I35" s="56">
        <f t="shared" si="11"/>
        <v>-8722.0076600000029</v>
      </c>
      <c r="J35" s="121">
        <f t="shared" si="12"/>
        <v>90.278258837464023</v>
      </c>
      <c r="K35" s="56">
        <f t="shared" si="13"/>
        <v>16741.736339999989</v>
      </c>
      <c r="L35" s="121">
        <f t="shared" si="14"/>
        <v>126.05605221029055</v>
      </c>
      <c r="M35" s="56">
        <f t="shared" si="15"/>
        <v>14008.618730000002</v>
      </c>
      <c r="N35" s="121">
        <f t="shared" si="16"/>
        <v>120.91278983276044</v>
      </c>
      <c r="O35" s="34"/>
    </row>
    <row r="36" spans="1:15" ht="15.5">
      <c r="A36" s="70" t="s">
        <v>77</v>
      </c>
      <c r="B36" s="67">
        <v>25984.899999999998</v>
      </c>
      <c r="C36" s="67">
        <v>36090.5</v>
      </c>
      <c r="D36" s="67">
        <v>28802.15</v>
      </c>
      <c r="E36" s="64">
        <v>33130.129670000002</v>
      </c>
      <c r="F36" s="64">
        <v>21104.91707</v>
      </c>
      <c r="G36" s="56">
        <f t="shared" si="9"/>
        <v>7145.2296700000043</v>
      </c>
      <c r="H36" s="121">
        <f t="shared" si="10"/>
        <v>127.49762234990322</v>
      </c>
      <c r="I36" s="56">
        <f t="shared" si="11"/>
        <v>-2960.3703299999979</v>
      </c>
      <c r="J36" s="121">
        <f t="shared" si="12"/>
        <v>91.797369584793785</v>
      </c>
      <c r="K36" s="56">
        <f t="shared" si="13"/>
        <v>4327.9796700000006</v>
      </c>
      <c r="L36" s="121">
        <f t="shared" si="14"/>
        <v>115.02658541115854</v>
      </c>
      <c r="M36" s="56">
        <f t="shared" si="15"/>
        <v>12025.212600000003</v>
      </c>
      <c r="N36" s="121">
        <f t="shared" si="16"/>
        <v>156.97825089819224</v>
      </c>
      <c r="O36" s="34"/>
    </row>
    <row r="37" spans="1:15" ht="15.5">
      <c r="A37" s="70" t="s">
        <v>78</v>
      </c>
      <c r="B37" s="67">
        <v>36700</v>
      </c>
      <c r="C37" s="67">
        <v>40485.22</v>
      </c>
      <c r="D37" s="64">
        <v>30005.620000000003</v>
      </c>
      <c r="E37" s="64">
        <v>32207.430489999999</v>
      </c>
      <c r="F37" s="64">
        <v>28423.921900000008</v>
      </c>
      <c r="G37" s="56">
        <f t="shared" si="9"/>
        <v>-4492.5695100000012</v>
      </c>
      <c r="H37" s="121">
        <f t="shared" si="10"/>
        <v>87.758666185286103</v>
      </c>
      <c r="I37" s="56">
        <f t="shared" si="11"/>
        <v>-8277.7895100000023</v>
      </c>
      <c r="J37" s="121">
        <f t="shared" si="12"/>
        <v>79.553551864112379</v>
      </c>
      <c r="K37" s="56">
        <f t="shared" si="13"/>
        <v>2201.8104899999962</v>
      </c>
      <c r="L37" s="121">
        <f t="shared" si="14"/>
        <v>107.3379936491897</v>
      </c>
      <c r="M37" s="56">
        <f t="shared" si="15"/>
        <v>3783.5085899999904</v>
      </c>
      <c r="N37" s="121">
        <f t="shared" si="16"/>
        <v>113.311001216901</v>
      </c>
      <c r="O37" s="34"/>
    </row>
    <row r="38" spans="1:15" ht="15.5">
      <c r="A38" s="70" t="s">
        <v>79</v>
      </c>
      <c r="B38" s="67">
        <v>12000</v>
      </c>
      <c r="C38" s="67">
        <v>12000</v>
      </c>
      <c r="D38" s="64">
        <v>8277</v>
      </c>
      <c r="E38" s="64">
        <v>9739.229870000001</v>
      </c>
      <c r="F38" s="64">
        <v>8328.3942399999996</v>
      </c>
      <c r="G38" s="56">
        <f t="shared" si="9"/>
        <v>-2260.770129999999</v>
      </c>
      <c r="H38" s="121">
        <f t="shared" si="10"/>
        <v>81.160248916666674</v>
      </c>
      <c r="I38" s="56">
        <f t="shared" si="11"/>
        <v>-2260.770129999999</v>
      </c>
      <c r="J38" s="121">
        <f t="shared" si="12"/>
        <v>81.160248916666674</v>
      </c>
      <c r="K38" s="56">
        <f t="shared" si="13"/>
        <v>1462.229870000001</v>
      </c>
      <c r="L38" s="121">
        <f t="shared" si="14"/>
        <v>117.66618182916517</v>
      </c>
      <c r="M38" s="56">
        <f t="shared" si="15"/>
        <v>1410.8356300000014</v>
      </c>
      <c r="N38" s="121">
        <f t="shared" si="16"/>
        <v>116.94006778910602</v>
      </c>
      <c r="O38" s="34"/>
    </row>
    <row r="39" spans="1:15" ht="15.5">
      <c r="A39" s="70" t="s">
        <v>80</v>
      </c>
      <c r="B39" s="67">
        <v>102000</v>
      </c>
      <c r="C39" s="67">
        <v>113990.70600000001</v>
      </c>
      <c r="D39" s="64">
        <v>94824.076560000001</v>
      </c>
      <c r="E39" s="64">
        <v>105416.22622</v>
      </c>
      <c r="F39" s="64">
        <v>95132.749809999994</v>
      </c>
      <c r="G39" s="56">
        <f t="shared" si="9"/>
        <v>3416.2262199999968</v>
      </c>
      <c r="H39" s="121">
        <f t="shared" si="10"/>
        <v>103.34924139215687</v>
      </c>
      <c r="I39" s="56">
        <f t="shared" si="11"/>
        <v>-8574.4797800000088</v>
      </c>
      <c r="J39" s="121">
        <f t="shared" si="12"/>
        <v>92.477913260753013</v>
      </c>
      <c r="K39" s="56">
        <f t="shared" si="13"/>
        <v>10592.149659999995</v>
      </c>
      <c r="L39" s="121">
        <f t="shared" si="14"/>
        <v>111.17031670041924</v>
      </c>
      <c r="M39" s="56">
        <f t="shared" si="15"/>
        <v>10283.476410000003</v>
      </c>
      <c r="N39" s="121">
        <f t="shared" si="16"/>
        <v>110.80960702863973</v>
      </c>
      <c r="O39" s="34"/>
    </row>
    <row r="40" spans="1:15" ht="15.5">
      <c r="A40" s="70" t="s">
        <v>81</v>
      </c>
      <c r="B40" s="67">
        <v>50000</v>
      </c>
      <c r="C40" s="67">
        <v>52559.99700000001</v>
      </c>
      <c r="D40" s="64">
        <v>38873.411999999997</v>
      </c>
      <c r="E40" s="64">
        <v>39283.247509999994</v>
      </c>
      <c r="F40" s="64">
        <v>33474.441039999998</v>
      </c>
      <c r="G40" s="56">
        <f t="shared" si="9"/>
        <v>-10716.752490000006</v>
      </c>
      <c r="H40" s="121">
        <f t="shared" si="10"/>
        <v>78.566495019999977</v>
      </c>
      <c r="I40" s="56">
        <f t="shared" si="11"/>
        <v>-13276.749490000017</v>
      </c>
      <c r="J40" s="121">
        <f t="shared" si="12"/>
        <v>74.739820685301765</v>
      </c>
      <c r="K40" s="56">
        <f t="shared" si="13"/>
        <v>409.83550999999716</v>
      </c>
      <c r="L40" s="121">
        <f t="shared" si="14"/>
        <v>101.05428232026559</v>
      </c>
      <c r="M40" s="56">
        <f t="shared" si="15"/>
        <v>5808.8064699999959</v>
      </c>
      <c r="N40" s="121">
        <f t="shared" si="16"/>
        <v>117.35296031697382</v>
      </c>
      <c r="O40" s="34"/>
    </row>
    <row r="41" spans="1:15" ht="15.5">
      <c r="A41" s="70" t="s">
        <v>82</v>
      </c>
      <c r="B41" s="67">
        <v>40200</v>
      </c>
      <c r="C41" s="67">
        <v>40200</v>
      </c>
      <c r="D41" s="64">
        <v>28048</v>
      </c>
      <c r="E41" s="64">
        <v>37138.766290000007</v>
      </c>
      <c r="F41" s="64">
        <v>32393.688179999997</v>
      </c>
      <c r="G41" s="56">
        <f t="shared" si="9"/>
        <v>-3061.2337099999932</v>
      </c>
      <c r="H41" s="121">
        <f t="shared" si="10"/>
        <v>92.384990771144288</v>
      </c>
      <c r="I41" s="56">
        <f t="shared" si="11"/>
        <v>-3061.2337099999932</v>
      </c>
      <c r="J41" s="121">
        <f t="shared" si="12"/>
        <v>92.384990771144288</v>
      </c>
      <c r="K41" s="56">
        <f t="shared" si="13"/>
        <v>9090.7662900000068</v>
      </c>
      <c r="L41" s="121">
        <f t="shared" si="14"/>
        <v>132.41145996149461</v>
      </c>
      <c r="M41" s="56">
        <f t="shared" si="15"/>
        <v>4745.0781100000095</v>
      </c>
      <c r="N41" s="121">
        <f t="shared" si="16"/>
        <v>114.64815640514081</v>
      </c>
      <c r="O41" s="34"/>
    </row>
    <row r="42" spans="1:15" ht="15.5">
      <c r="A42" s="70" t="s">
        <v>83</v>
      </c>
      <c r="B42" s="67">
        <v>31036.3</v>
      </c>
      <c r="C42" s="67">
        <v>35301.300000000003</v>
      </c>
      <c r="D42" s="67">
        <v>27696.530000000006</v>
      </c>
      <c r="E42" s="64">
        <v>29874.833569999995</v>
      </c>
      <c r="F42" s="64">
        <v>22693.513690000003</v>
      </c>
      <c r="G42" s="56">
        <f t="shared" si="9"/>
        <v>-1161.466430000004</v>
      </c>
      <c r="H42" s="121">
        <f t="shared" si="10"/>
        <v>96.257716190396394</v>
      </c>
      <c r="I42" s="56">
        <f t="shared" si="11"/>
        <v>-5426.4664300000077</v>
      </c>
      <c r="J42" s="121">
        <f t="shared" si="12"/>
        <v>84.628139955185759</v>
      </c>
      <c r="K42" s="56">
        <f t="shared" si="13"/>
        <v>2178.3035699999891</v>
      </c>
      <c r="L42" s="121">
        <f t="shared" si="14"/>
        <v>107.86489704666971</v>
      </c>
      <c r="M42" s="56">
        <f t="shared" si="15"/>
        <v>7181.3198799999918</v>
      </c>
      <c r="N42" s="121">
        <f t="shared" si="16"/>
        <v>131.64481260195714</v>
      </c>
      <c r="O42" s="34"/>
    </row>
    <row r="43" spans="1:15" ht="15.5">
      <c r="A43" s="70" t="s">
        <v>84</v>
      </c>
      <c r="B43" s="67">
        <v>16334</v>
      </c>
      <c r="C43" s="67">
        <v>17045</v>
      </c>
      <c r="D43" s="64">
        <v>11870.7</v>
      </c>
      <c r="E43" s="64">
        <v>14463.189539999999</v>
      </c>
      <c r="F43" s="64">
        <v>11737.789409999999</v>
      </c>
      <c r="G43" s="56">
        <f t="shared" si="9"/>
        <v>-1870.8104600000006</v>
      </c>
      <c r="H43" s="121">
        <f t="shared" si="10"/>
        <v>88.546525896902168</v>
      </c>
      <c r="I43" s="56">
        <f t="shared" si="11"/>
        <v>-2581.8104600000006</v>
      </c>
      <c r="J43" s="121">
        <f t="shared" si="12"/>
        <v>84.852974713992367</v>
      </c>
      <c r="K43" s="56">
        <f t="shared" si="13"/>
        <v>2592.4895399999987</v>
      </c>
      <c r="L43" s="121">
        <f t="shared" si="14"/>
        <v>121.83939902448886</v>
      </c>
      <c r="M43" s="56">
        <f t="shared" si="15"/>
        <v>2725.40013</v>
      </c>
      <c r="N43" s="121">
        <f t="shared" si="16"/>
        <v>123.21902391329409</v>
      </c>
      <c r="O43" s="34"/>
    </row>
    <row r="44" spans="1:15" ht="15.5">
      <c r="A44" s="70" t="s">
        <v>85</v>
      </c>
      <c r="B44" s="67">
        <v>118000</v>
      </c>
      <c r="C44" s="67">
        <v>133801.383</v>
      </c>
      <c r="D44" s="64">
        <v>101101.383</v>
      </c>
      <c r="E44" s="64">
        <v>107528.99185999999</v>
      </c>
      <c r="F44" s="64">
        <v>89769.163029999996</v>
      </c>
      <c r="G44" s="56">
        <f t="shared" si="9"/>
        <v>-10471.008140000005</v>
      </c>
      <c r="H44" s="121">
        <f t="shared" si="10"/>
        <v>91.126264288135587</v>
      </c>
      <c r="I44" s="56">
        <f t="shared" si="11"/>
        <v>-26272.391140000007</v>
      </c>
      <c r="J44" s="121">
        <f t="shared" si="12"/>
        <v>80.3646340935056</v>
      </c>
      <c r="K44" s="56">
        <f t="shared" si="13"/>
        <v>6427.608859999993</v>
      </c>
      <c r="L44" s="121">
        <f t="shared" si="14"/>
        <v>106.35758747236919</v>
      </c>
      <c r="M44" s="56">
        <f t="shared" si="15"/>
        <v>17759.828829999999</v>
      </c>
      <c r="N44" s="121">
        <f t="shared" si="16"/>
        <v>119.78388594763307</v>
      </c>
      <c r="O44" s="34"/>
    </row>
    <row r="45" spans="1:15" ht="15.5">
      <c r="A45" s="70" t="s">
        <v>86</v>
      </c>
      <c r="B45" s="67">
        <v>36771.300000000003</v>
      </c>
      <c r="C45" s="67">
        <v>47229.7</v>
      </c>
      <c r="D45" s="67">
        <v>37863.125</v>
      </c>
      <c r="E45" s="64">
        <v>51307.10871</v>
      </c>
      <c r="F45" s="64">
        <v>42997.81356000001</v>
      </c>
      <c r="G45" s="56">
        <f t="shared" si="9"/>
        <v>14535.808709999998</v>
      </c>
      <c r="H45" s="121">
        <f t="shared" si="10"/>
        <v>139.53030953488181</v>
      </c>
      <c r="I45" s="56">
        <f t="shared" si="11"/>
        <v>4077.4087100000033</v>
      </c>
      <c r="J45" s="121">
        <f t="shared" si="12"/>
        <v>108.63314547837484</v>
      </c>
      <c r="K45" s="56">
        <f t="shared" si="13"/>
        <v>13443.98371</v>
      </c>
      <c r="L45" s="121">
        <f t="shared" si="14"/>
        <v>135.50679905580958</v>
      </c>
      <c r="M45" s="56">
        <f t="shared" si="15"/>
        <v>8309.2951499999908</v>
      </c>
      <c r="N45" s="121">
        <f t="shared" si="16"/>
        <v>119.32492483229417</v>
      </c>
      <c r="O45" s="34"/>
    </row>
    <row r="46" spans="1:15" ht="15.5">
      <c r="A46" s="70" t="s">
        <v>87</v>
      </c>
      <c r="B46" s="67">
        <v>117000.00000000001</v>
      </c>
      <c r="C46" s="67">
        <v>117000</v>
      </c>
      <c r="D46" s="67">
        <v>88600</v>
      </c>
      <c r="E46" s="64">
        <v>86965.881579999972</v>
      </c>
      <c r="F46" s="64">
        <v>72701.010360000015</v>
      </c>
      <c r="G46" s="56">
        <f t="shared" si="9"/>
        <v>-30034.118420000043</v>
      </c>
      <c r="H46" s="121">
        <f t="shared" si="10"/>
        <v>74.329813316239282</v>
      </c>
      <c r="I46" s="56">
        <f t="shared" si="11"/>
        <v>-30034.118420000028</v>
      </c>
      <c r="J46" s="121">
        <f t="shared" si="12"/>
        <v>74.329813316239296</v>
      </c>
      <c r="K46" s="56">
        <f t="shared" si="13"/>
        <v>-1634.118420000028</v>
      </c>
      <c r="L46" s="121">
        <f t="shared" si="14"/>
        <v>98.155622550790028</v>
      </c>
      <c r="M46" s="56">
        <f t="shared" si="15"/>
        <v>14264.871219999957</v>
      </c>
      <c r="N46" s="121">
        <f t="shared" si="16"/>
        <v>119.62128332104787</v>
      </c>
      <c r="O46" s="34"/>
    </row>
    <row r="47" spans="1:15" ht="16" customHeight="1">
      <c r="A47" s="70" t="s">
        <v>88</v>
      </c>
      <c r="B47" s="67">
        <v>38379.5</v>
      </c>
      <c r="C47" s="67">
        <v>38491.199999999997</v>
      </c>
      <c r="D47" s="64">
        <v>27508.83</v>
      </c>
      <c r="E47" s="64">
        <v>33541.340040000003</v>
      </c>
      <c r="F47" s="64">
        <v>27402.465989999997</v>
      </c>
      <c r="G47" s="56">
        <f t="shared" si="9"/>
        <v>-4838.1599599999972</v>
      </c>
      <c r="H47" s="121">
        <f t="shared" si="10"/>
        <v>87.393895282637885</v>
      </c>
      <c r="I47" s="56">
        <f t="shared" si="11"/>
        <v>-4949.8599599999943</v>
      </c>
      <c r="J47" s="121">
        <f t="shared" si="12"/>
        <v>87.14028151889265</v>
      </c>
      <c r="K47" s="56">
        <f t="shared" si="13"/>
        <v>6032.510040000001</v>
      </c>
      <c r="L47" s="121">
        <f t="shared" si="14"/>
        <v>121.92935882769278</v>
      </c>
      <c r="M47" s="56">
        <f t="shared" si="15"/>
        <v>6138.8740500000058</v>
      </c>
      <c r="N47" s="121">
        <f t="shared" si="16"/>
        <v>122.40263358867142</v>
      </c>
      <c r="O47" s="34"/>
    </row>
    <row r="48" spans="1:15" ht="15.5">
      <c r="A48" s="70" t="s">
        <v>89</v>
      </c>
      <c r="B48" s="67">
        <v>6912.4</v>
      </c>
      <c r="C48" s="67">
        <v>8238.0999999999985</v>
      </c>
      <c r="D48" s="64">
        <v>6445</v>
      </c>
      <c r="E48" s="64">
        <v>7098.4258600000003</v>
      </c>
      <c r="F48" s="64">
        <v>6480.9755299999988</v>
      </c>
      <c r="G48" s="56">
        <f t="shared" si="9"/>
        <v>186.02586000000065</v>
      </c>
      <c r="H48" s="121">
        <f t="shared" si="10"/>
        <v>102.69119061396911</v>
      </c>
      <c r="I48" s="56">
        <f t="shared" si="11"/>
        <v>-1139.6741399999983</v>
      </c>
      <c r="J48" s="121">
        <f t="shared" si="12"/>
        <v>86.165813233633997</v>
      </c>
      <c r="K48" s="56">
        <f t="shared" si="13"/>
        <v>653.42586000000028</v>
      </c>
      <c r="L48" s="121">
        <f t="shared" si="14"/>
        <v>110.13849278510475</v>
      </c>
      <c r="M48" s="56">
        <f t="shared" si="15"/>
        <v>617.45033000000149</v>
      </c>
      <c r="N48" s="121">
        <f t="shared" si="16"/>
        <v>109.52712021734791</v>
      </c>
      <c r="O48" s="34"/>
    </row>
    <row r="49" spans="1:15" ht="15.5">
      <c r="A49" s="70" t="s">
        <v>90</v>
      </c>
      <c r="B49" s="67">
        <v>14016</v>
      </c>
      <c r="C49" s="67">
        <v>16088.92</v>
      </c>
      <c r="D49" s="64">
        <v>12196.74</v>
      </c>
      <c r="E49" s="64">
        <v>12929.43189</v>
      </c>
      <c r="F49" s="64">
        <v>10683.912089999998</v>
      </c>
      <c r="G49" s="56">
        <f t="shared" si="9"/>
        <v>-1086.5681100000002</v>
      </c>
      <c r="H49" s="121">
        <f t="shared" si="10"/>
        <v>92.247659032534244</v>
      </c>
      <c r="I49" s="56">
        <f t="shared" si="11"/>
        <v>-3159.4881100000002</v>
      </c>
      <c r="J49" s="121">
        <f t="shared" si="12"/>
        <v>80.362335632223918</v>
      </c>
      <c r="K49" s="56">
        <f t="shared" si="13"/>
        <v>732.69189000000006</v>
      </c>
      <c r="L49" s="121">
        <f t="shared" si="14"/>
        <v>106.00727645256028</v>
      </c>
      <c r="M49" s="56">
        <f t="shared" si="15"/>
        <v>2245.5198000000019</v>
      </c>
      <c r="N49" s="121">
        <f t="shared" si="16"/>
        <v>121.01776747210209</v>
      </c>
      <c r="O49" s="34"/>
    </row>
    <row r="50" spans="1:15" ht="15.5">
      <c r="A50" s="70" t="s">
        <v>91</v>
      </c>
      <c r="B50" s="67">
        <v>31864.2</v>
      </c>
      <c r="C50" s="67">
        <v>35479.200000000004</v>
      </c>
      <c r="D50" s="67">
        <v>27540.359999999997</v>
      </c>
      <c r="E50" s="64">
        <v>27736.809509999995</v>
      </c>
      <c r="F50" s="64">
        <v>22210.02954</v>
      </c>
      <c r="G50" s="56">
        <f t="shared" si="9"/>
        <v>-4127.3904900000052</v>
      </c>
      <c r="H50" s="121">
        <f t="shared" si="10"/>
        <v>87.046935149791921</v>
      </c>
      <c r="I50" s="56">
        <f t="shared" si="11"/>
        <v>-7742.3904900000089</v>
      </c>
      <c r="J50" s="121">
        <f t="shared" si="12"/>
        <v>78.177663278766133</v>
      </c>
      <c r="K50" s="56">
        <f t="shared" si="13"/>
        <v>196.44950999999855</v>
      </c>
      <c r="L50" s="121">
        <f t="shared" si="14"/>
        <v>100.71331496756034</v>
      </c>
      <c r="M50" s="56">
        <f t="shared" si="15"/>
        <v>5526.779969999996</v>
      </c>
      <c r="N50" s="121">
        <f t="shared" si="16"/>
        <v>124.88416307617389</v>
      </c>
      <c r="O50" s="34"/>
    </row>
    <row r="51" spans="1:15" ht="15.5">
      <c r="A51" s="70" t="s">
        <v>92</v>
      </c>
      <c r="B51" s="67">
        <v>17312.099999999999</v>
      </c>
      <c r="C51" s="67">
        <v>19273.699999999997</v>
      </c>
      <c r="D51" s="67">
        <v>15059.871000000001</v>
      </c>
      <c r="E51" s="64">
        <v>16195.710949999999</v>
      </c>
      <c r="F51" s="64">
        <v>13461.464839999999</v>
      </c>
      <c r="G51" s="56">
        <f t="shared" si="9"/>
        <v>-1116.3890499999998</v>
      </c>
      <c r="H51" s="121">
        <f t="shared" si="10"/>
        <v>93.551394400448245</v>
      </c>
      <c r="I51" s="56">
        <f t="shared" si="11"/>
        <v>-3077.9890499999983</v>
      </c>
      <c r="J51" s="121">
        <f t="shared" si="12"/>
        <v>84.030108126618146</v>
      </c>
      <c r="K51" s="56">
        <f t="shared" si="13"/>
        <v>1135.8399499999978</v>
      </c>
      <c r="L51" s="121">
        <f t="shared" si="14"/>
        <v>107.54216254574823</v>
      </c>
      <c r="M51" s="56">
        <f t="shared" si="15"/>
        <v>2734.24611</v>
      </c>
      <c r="N51" s="121">
        <f t="shared" si="16"/>
        <v>120.31165361644254</v>
      </c>
      <c r="O51" s="34"/>
    </row>
    <row r="52" spans="1:15" ht="15.5">
      <c r="A52" s="70" t="s">
        <v>93</v>
      </c>
      <c r="B52" s="67">
        <v>72992.7</v>
      </c>
      <c r="C52" s="67">
        <v>83943.7</v>
      </c>
      <c r="D52" s="64">
        <v>64735.6</v>
      </c>
      <c r="E52" s="64">
        <v>70569.151089999999</v>
      </c>
      <c r="F52" s="64">
        <v>56539.922149999999</v>
      </c>
      <c r="G52" s="56">
        <f t="shared" si="9"/>
        <v>-2423.5489099999977</v>
      </c>
      <c r="H52" s="121">
        <f t="shared" si="10"/>
        <v>96.679737960097384</v>
      </c>
      <c r="I52" s="56">
        <f t="shared" si="11"/>
        <v>-13374.548909999998</v>
      </c>
      <c r="J52" s="121">
        <f t="shared" si="12"/>
        <v>84.067239221049348</v>
      </c>
      <c r="K52" s="56">
        <f t="shared" si="13"/>
        <v>5833.5510900000008</v>
      </c>
      <c r="L52" s="121">
        <f t="shared" si="14"/>
        <v>109.01134938117511</v>
      </c>
      <c r="M52" s="56">
        <f t="shared" si="15"/>
        <v>14029.228940000001</v>
      </c>
      <c r="N52" s="121">
        <f t="shared" si="16"/>
        <v>124.81296119011371</v>
      </c>
      <c r="O52" s="34"/>
    </row>
    <row r="53" spans="1:15" ht="15.5">
      <c r="A53" s="70" t="s">
        <v>94</v>
      </c>
      <c r="B53" s="67">
        <v>26200</v>
      </c>
      <c r="C53" s="67">
        <v>28941</v>
      </c>
      <c r="D53" s="64">
        <v>22728.639999999999</v>
      </c>
      <c r="E53" s="64">
        <v>23265.372429999999</v>
      </c>
      <c r="F53" s="64">
        <v>19562.14646</v>
      </c>
      <c r="G53" s="56">
        <f t="shared" si="9"/>
        <v>-2934.6275700000006</v>
      </c>
      <c r="H53" s="121">
        <f t="shared" si="10"/>
        <v>88.79913141221374</v>
      </c>
      <c r="I53" s="56">
        <f t="shared" si="11"/>
        <v>-5675.6275700000006</v>
      </c>
      <c r="J53" s="121">
        <f t="shared" si="12"/>
        <v>80.388972150236683</v>
      </c>
      <c r="K53" s="56">
        <f t="shared" si="13"/>
        <v>536.73243000000002</v>
      </c>
      <c r="L53" s="121">
        <f t="shared" si="14"/>
        <v>102.36148062532557</v>
      </c>
      <c r="M53" s="56">
        <f t="shared" si="15"/>
        <v>3703.2259699999995</v>
      </c>
      <c r="N53" s="121">
        <f t="shared" si="16"/>
        <v>118.93057072020305</v>
      </c>
      <c r="O53" s="34"/>
    </row>
    <row r="54" spans="1:15" ht="15.5">
      <c r="A54" s="70" t="s">
        <v>95</v>
      </c>
      <c r="B54" s="67">
        <v>26500</v>
      </c>
      <c r="C54" s="67">
        <v>28428</v>
      </c>
      <c r="D54" s="64">
        <v>20061.290999999997</v>
      </c>
      <c r="E54" s="64">
        <v>20671.387220000001</v>
      </c>
      <c r="F54" s="64">
        <v>19125.434700000002</v>
      </c>
      <c r="G54" s="56">
        <f t="shared" si="9"/>
        <v>-5828.6127799999995</v>
      </c>
      <c r="H54" s="121">
        <f t="shared" si="10"/>
        <v>78.005234792452825</v>
      </c>
      <c r="I54" s="56">
        <f t="shared" si="11"/>
        <v>-7756.6127799999995</v>
      </c>
      <c r="J54" s="121">
        <f t="shared" si="12"/>
        <v>72.714883987617839</v>
      </c>
      <c r="K54" s="56">
        <f t="shared" si="13"/>
        <v>610.09622000000309</v>
      </c>
      <c r="L54" s="121">
        <f t="shared" si="14"/>
        <v>103.04116130911018</v>
      </c>
      <c r="M54" s="56">
        <f t="shared" si="15"/>
        <v>1545.9525199999989</v>
      </c>
      <c r="N54" s="121">
        <f t="shared" si="16"/>
        <v>108.08322814226021</v>
      </c>
      <c r="O54" s="34"/>
    </row>
    <row r="55" spans="1:15" ht="15.5">
      <c r="A55" s="70" t="s">
        <v>96</v>
      </c>
      <c r="B55" s="67">
        <v>30258</v>
      </c>
      <c r="C55" s="67">
        <v>33598.589999999997</v>
      </c>
      <c r="D55" s="67">
        <v>25221.69</v>
      </c>
      <c r="E55" s="64">
        <v>27810.47237</v>
      </c>
      <c r="F55" s="64">
        <v>23624.174629999998</v>
      </c>
      <c r="G55" s="56">
        <f t="shared" si="9"/>
        <v>-2447.5276300000005</v>
      </c>
      <c r="H55" s="121">
        <f t="shared" si="10"/>
        <v>91.91113877321699</v>
      </c>
      <c r="I55" s="56">
        <f t="shared" si="11"/>
        <v>-5788.117629999997</v>
      </c>
      <c r="J55" s="121">
        <f t="shared" si="12"/>
        <v>82.77273650471642</v>
      </c>
      <c r="K55" s="56">
        <f t="shared" si="13"/>
        <v>2588.7823700000008</v>
      </c>
      <c r="L55" s="121">
        <f t="shared" si="14"/>
        <v>110.26411144534724</v>
      </c>
      <c r="M55" s="56">
        <f t="shared" si="15"/>
        <v>4186.2977400000018</v>
      </c>
      <c r="N55" s="121">
        <f t="shared" si="16"/>
        <v>117.72039787872157</v>
      </c>
      <c r="O55" s="34"/>
    </row>
    <row r="56" spans="1:15" ht="15" customHeight="1">
      <c r="A56" s="70" t="s">
        <v>107</v>
      </c>
      <c r="B56" s="67">
        <v>18050.2</v>
      </c>
      <c r="C56" s="67">
        <v>21267.17</v>
      </c>
      <c r="D56" s="64">
        <v>15844.170000000002</v>
      </c>
      <c r="E56" s="64">
        <v>17229.747200000002</v>
      </c>
      <c r="F56" s="64">
        <v>14324.659290000001</v>
      </c>
      <c r="G56" s="56">
        <f t="shared" si="9"/>
        <v>-820.45279999999912</v>
      </c>
      <c r="H56" s="121">
        <f t="shared" si="10"/>
        <v>95.454605489135858</v>
      </c>
      <c r="I56" s="56">
        <f t="shared" si="11"/>
        <v>-4037.4227999999966</v>
      </c>
      <c r="J56" s="121">
        <f t="shared" si="12"/>
        <v>81.015702606411679</v>
      </c>
      <c r="K56" s="56">
        <f t="shared" si="13"/>
        <v>1385.5771999999997</v>
      </c>
      <c r="L56" s="121">
        <f t="shared" si="14"/>
        <v>108.74502861304821</v>
      </c>
      <c r="M56" s="56">
        <f t="shared" si="15"/>
        <v>2905.0879100000002</v>
      </c>
      <c r="N56" s="121">
        <f t="shared" si="16"/>
        <v>120.28032814733704</v>
      </c>
      <c r="O56" s="34"/>
    </row>
    <row r="57" spans="1:15" ht="15.5">
      <c r="A57" s="70" t="s">
        <v>97</v>
      </c>
      <c r="B57" s="67">
        <v>27000</v>
      </c>
      <c r="C57" s="67">
        <v>30681.522000000001</v>
      </c>
      <c r="D57" s="64">
        <v>22668.557000000001</v>
      </c>
      <c r="E57" s="64">
        <v>24238.620719999999</v>
      </c>
      <c r="F57" s="64">
        <v>18672.260860000002</v>
      </c>
      <c r="G57" s="56">
        <f t="shared" si="9"/>
        <v>-2761.379280000001</v>
      </c>
      <c r="H57" s="121">
        <f t="shared" si="10"/>
        <v>89.772669333333326</v>
      </c>
      <c r="I57" s="56">
        <f t="shared" si="11"/>
        <v>-6442.9012800000019</v>
      </c>
      <c r="J57" s="121">
        <f t="shared" si="12"/>
        <v>79.000711633536298</v>
      </c>
      <c r="K57" s="56">
        <f t="shared" si="13"/>
        <v>1570.0637199999983</v>
      </c>
      <c r="L57" s="121">
        <f t="shared" si="14"/>
        <v>106.92617408333489</v>
      </c>
      <c r="M57" s="56">
        <f t="shared" si="15"/>
        <v>5566.3598599999968</v>
      </c>
      <c r="N57" s="121">
        <f t="shared" si="16"/>
        <v>129.81085098229502</v>
      </c>
      <c r="O57" s="34"/>
    </row>
    <row r="58" spans="1:15" ht="15.5">
      <c r="A58" s="70" t="s">
        <v>98</v>
      </c>
      <c r="B58" s="67">
        <v>30000</v>
      </c>
      <c r="C58" s="67">
        <v>33809</v>
      </c>
      <c r="D58" s="64">
        <v>25599.7</v>
      </c>
      <c r="E58" s="64">
        <v>25929.814300000002</v>
      </c>
      <c r="F58" s="64">
        <v>23159.006870000001</v>
      </c>
      <c r="G58" s="56">
        <f t="shared" si="9"/>
        <v>-4070.1856999999982</v>
      </c>
      <c r="H58" s="121">
        <f t="shared" si="10"/>
        <v>86.432714333333337</v>
      </c>
      <c r="I58" s="56">
        <f t="shared" si="11"/>
        <v>-7879.1856999999982</v>
      </c>
      <c r="J58" s="121">
        <f t="shared" si="12"/>
        <v>76.695005176136533</v>
      </c>
      <c r="K58" s="56">
        <f t="shared" si="13"/>
        <v>330.11430000000109</v>
      </c>
      <c r="L58" s="121">
        <f t="shared" si="14"/>
        <v>101.28952409598551</v>
      </c>
      <c r="M58" s="56">
        <f t="shared" si="15"/>
        <v>2770.8074300000007</v>
      </c>
      <c r="N58" s="121">
        <f t="shared" si="16"/>
        <v>111.9642756943489</v>
      </c>
      <c r="O58" s="34"/>
    </row>
    <row r="59" spans="1:15" ht="15.5">
      <c r="A59" s="70" t="s">
        <v>99</v>
      </c>
      <c r="B59" s="67">
        <v>135000</v>
      </c>
      <c r="C59" s="67">
        <v>160496.09999999998</v>
      </c>
      <c r="D59" s="67">
        <v>117632.12</v>
      </c>
      <c r="E59" s="64">
        <v>128799.37450000001</v>
      </c>
      <c r="F59" s="64">
        <v>105062.53326000001</v>
      </c>
      <c r="G59" s="56">
        <f t="shared" si="9"/>
        <v>-6200.6254999999946</v>
      </c>
      <c r="H59" s="121">
        <f t="shared" si="10"/>
        <v>95.406944074074076</v>
      </c>
      <c r="I59" s="56">
        <f t="shared" si="11"/>
        <v>-31696.725499999971</v>
      </c>
      <c r="J59" s="121">
        <f t="shared" si="12"/>
        <v>80.250781483163777</v>
      </c>
      <c r="K59" s="56">
        <f t="shared" si="13"/>
        <v>11167.25450000001</v>
      </c>
      <c r="L59" s="121">
        <f t="shared" si="14"/>
        <v>109.49337179335032</v>
      </c>
      <c r="M59" s="56">
        <f t="shared" si="15"/>
        <v>23736.841239999994</v>
      </c>
      <c r="N59" s="121">
        <f t="shared" si="16"/>
        <v>122.5930600600102</v>
      </c>
      <c r="O59" s="34"/>
    </row>
    <row r="60" spans="1:15" ht="15.5">
      <c r="A60" s="70" t="s">
        <v>100</v>
      </c>
      <c r="B60" s="67">
        <v>21500</v>
      </c>
      <c r="C60" s="67">
        <v>25565.315680000003</v>
      </c>
      <c r="D60" s="67">
        <v>19749.275679999999</v>
      </c>
      <c r="E60" s="64">
        <v>19770.177520000001</v>
      </c>
      <c r="F60" s="64">
        <v>16481.424059999998</v>
      </c>
      <c r="G60" s="56">
        <f t="shared" si="9"/>
        <v>-1729.8224799999989</v>
      </c>
      <c r="H60" s="121">
        <f t="shared" si="10"/>
        <v>91.954314046511627</v>
      </c>
      <c r="I60" s="56">
        <f t="shared" si="11"/>
        <v>-5795.1381600000022</v>
      </c>
      <c r="J60" s="121">
        <f t="shared" si="12"/>
        <v>77.332029721293068</v>
      </c>
      <c r="K60" s="56">
        <f t="shared" si="13"/>
        <v>20.901840000002267</v>
      </c>
      <c r="L60" s="121">
        <f t="shared" si="14"/>
        <v>100.10583598274022</v>
      </c>
      <c r="M60" s="56">
        <f t="shared" si="15"/>
        <v>3288.7534600000035</v>
      </c>
      <c r="N60" s="121">
        <f t="shared" si="16"/>
        <v>119.95430399719964</v>
      </c>
      <c r="O60" s="34"/>
    </row>
    <row r="61" spans="1:15" ht="15.5">
      <c r="A61" s="70" t="s">
        <v>101</v>
      </c>
      <c r="B61" s="67">
        <v>13200.2</v>
      </c>
      <c r="C61" s="67">
        <v>14883.2</v>
      </c>
      <c r="D61" s="64">
        <v>11613.1</v>
      </c>
      <c r="E61" s="64">
        <v>11921.684920000002</v>
      </c>
      <c r="F61" s="64">
        <v>9710.7784199999969</v>
      </c>
      <c r="G61" s="56">
        <f t="shared" si="9"/>
        <v>-1278.5150799999992</v>
      </c>
      <c r="H61" s="121">
        <f t="shared" si="10"/>
        <v>90.314426448084134</v>
      </c>
      <c r="I61" s="56">
        <f t="shared" si="11"/>
        <v>-2961.5150799999992</v>
      </c>
      <c r="J61" s="121">
        <f t="shared" si="12"/>
        <v>80.101624113093962</v>
      </c>
      <c r="K61" s="56">
        <f t="shared" si="13"/>
        <v>308.58492000000115</v>
      </c>
      <c r="L61" s="121">
        <f t="shared" si="14"/>
        <v>102.65721400831819</v>
      </c>
      <c r="M61" s="56">
        <f t="shared" si="15"/>
        <v>2210.9065000000046</v>
      </c>
      <c r="N61" s="121">
        <f t="shared" si="16"/>
        <v>122.76755172836087</v>
      </c>
      <c r="O61" s="34"/>
    </row>
    <row r="62" spans="1:15" ht="15.5">
      <c r="A62" s="70" t="s">
        <v>102</v>
      </c>
      <c r="B62" s="67">
        <v>42014</v>
      </c>
      <c r="C62" s="67">
        <v>47070</v>
      </c>
      <c r="D62" s="64">
        <v>35893.345000000001</v>
      </c>
      <c r="E62" s="64">
        <v>36981.514020000002</v>
      </c>
      <c r="F62" s="64">
        <v>33939.13029999999</v>
      </c>
      <c r="G62" s="56">
        <f t="shared" si="9"/>
        <v>-5032.4859799999977</v>
      </c>
      <c r="H62" s="121">
        <f t="shared" si="10"/>
        <v>88.021883229399734</v>
      </c>
      <c r="I62" s="56">
        <f t="shared" si="11"/>
        <v>-10088.485979999998</v>
      </c>
      <c r="J62" s="121">
        <f t="shared" si="12"/>
        <v>78.567057616316134</v>
      </c>
      <c r="K62" s="56">
        <f t="shared" si="13"/>
        <v>1088.1690200000012</v>
      </c>
      <c r="L62" s="121">
        <f t="shared" si="14"/>
        <v>103.03167347596052</v>
      </c>
      <c r="M62" s="56">
        <f t="shared" si="15"/>
        <v>3042.3837200000125</v>
      </c>
      <c r="N62" s="121">
        <f t="shared" si="16"/>
        <v>108.96423595156182</v>
      </c>
      <c r="O62" s="34"/>
    </row>
    <row r="63" spans="1:15" ht="15.5">
      <c r="A63" s="70" t="s">
        <v>103</v>
      </c>
      <c r="B63" s="67">
        <v>22108.100000000002</v>
      </c>
      <c r="C63" s="67">
        <v>24818.099999999995</v>
      </c>
      <c r="D63" s="67">
        <v>18782.37</v>
      </c>
      <c r="E63" s="64">
        <v>20235.401629999997</v>
      </c>
      <c r="F63" s="64">
        <v>15578.27433</v>
      </c>
      <c r="G63" s="56">
        <f t="shared" si="9"/>
        <v>-1872.6983700000055</v>
      </c>
      <c r="H63" s="121">
        <f t="shared" si="10"/>
        <v>91.529356344507192</v>
      </c>
      <c r="I63" s="56">
        <f t="shared" si="11"/>
        <v>-4582.6983699999982</v>
      </c>
      <c r="J63" s="121">
        <f t="shared" si="12"/>
        <v>81.534854118566685</v>
      </c>
      <c r="K63" s="56">
        <f t="shared" si="13"/>
        <v>1453.0316299999977</v>
      </c>
      <c r="L63" s="121">
        <f t="shared" si="14"/>
        <v>107.73614634361903</v>
      </c>
      <c r="M63" s="56">
        <f t="shared" si="15"/>
        <v>4657.1272999999965</v>
      </c>
      <c r="N63" s="121">
        <f t="shared" si="16"/>
        <v>129.89501405191902</v>
      </c>
      <c r="O63" s="34"/>
    </row>
    <row r="64" spans="1:15" ht="15.5">
      <c r="A64" s="70" t="s">
        <v>104</v>
      </c>
      <c r="B64" s="67">
        <v>33650</v>
      </c>
      <c r="C64" s="67">
        <v>36835.199999999997</v>
      </c>
      <c r="D64" s="64">
        <v>27454.2</v>
      </c>
      <c r="E64" s="64">
        <v>27906.854259999996</v>
      </c>
      <c r="F64" s="64">
        <v>23235.441369999997</v>
      </c>
      <c r="G64" s="56">
        <f t="shared" si="9"/>
        <v>-5743.1457400000036</v>
      </c>
      <c r="H64" s="121">
        <f t="shared" si="10"/>
        <v>82.932702109955414</v>
      </c>
      <c r="I64" s="56">
        <f t="shared" si="11"/>
        <v>-8928.3457400000007</v>
      </c>
      <c r="J64" s="121">
        <f t="shared" si="12"/>
        <v>75.761375694987393</v>
      </c>
      <c r="K64" s="56">
        <f t="shared" si="13"/>
        <v>452.6542599999957</v>
      </c>
      <c r="L64" s="121">
        <f t="shared" si="14"/>
        <v>101.64876142812392</v>
      </c>
      <c r="M64" s="56">
        <f t="shared" si="15"/>
        <v>4671.4128899999996</v>
      </c>
      <c r="N64" s="121">
        <f t="shared" si="16"/>
        <v>120.10468755730805</v>
      </c>
      <c r="O64" s="34"/>
    </row>
    <row r="65" spans="1:15" ht="15.5">
      <c r="A65" s="70" t="s">
        <v>105</v>
      </c>
      <c r="B65" s="67">
        <v>3510900</v>
      </c>
      <c r="C65" s="67">
        <v>3692986.9049999998</v>
      </c>
      <c r="D65" s="64">
        <v>2742881.9049999998</v>
      </c>
      <c r="E65" s="64">
        <v>2780564.8636999992</v>
      </c>
      <c r="F65" s="64">
        <v>2293692.9195700004</v>
      </c>
      <c r="G65" s="56">
        <f t="shared" si="9"/>
        <v>-730335.13630000083</v>
      </c>
      <c r="H65" s="121">
        <f t="shared" si="10"/>
        <v>79.198064989034123</v>
      </c>
      <c r="I65" s="56">
        <f t="shared" si="11"/>
        <v>-912422.04130000062</v>
      </c>
      <c r="J65" s="121">
        <f t="shared" si="12"/>
        <v>75.293114631285135</v>
      </c>
      <c r="K65" s="56">
        <f t="shared" si="13"/>
        <v>37682.958699999377</v>
      </c>
      <c r="L65" s="121">
        <f t="shared" si="14"/>
        <v>101.37384546637998</v>
      </c>
      <c r="M65" s="56">
        <f t="shared" si="15"/>
        <v>486871.9441299988</v>
      </c>
      <c r="N65" s="121">
        <f t="shared" si="16"/>
        <v>121.22655303924785</v>
      </c>
      <c r="O65" s="34"/>
    </row>
    <row r="66" spans="1:15" ht="15.5">
      <c r="A66" s="24" t="s">
        <v>106</v>
      </c>
      <c r="B66" s="89">
        <f t="shared" ref="B66:F66" si="17">SUM(B14:B65)</f>
        <v>6074456.4260000009</v>
      </c>
      <c r="C66" s="89">
        <f t="shared" si="17"/>
        <v>6503629.8456700006</v>
      </c>
      <c r="D66" s="89">
        <f t="shared" si="17"/>
        <v>4876696.65123</v>
      </c>
      <c r="E66" s="89">
        <f t="shared" si="17"/>
        <v>5083681.8562499993</v>
      </c>
      <c r="F66" s="89">
        <f t="shared" si="17"/>
        <v>4207498.5885500005</v>
      </c>
      <c r="G66" s="60">
        <f>E66-B66</f>
        <v>-990774.56975000165</v>
      </c>
      <c r="H66" s="29">
        <f>IF(B66=0,0,E66/B66*100)</f>
        <v>83.689494165942648</v>
      </c>
      <c r="I66" s="60">
        <f>E66-C66</f>
        <v>-1419947.9894200014</v>
      </c>
      <c r="J66" s="29">
        <f>IF(C66=0,0,E66/C66*100)</f>
        <v>78.166838779033881</v>
      </c>
      <c r="K66" s="60">
        <f>E66-D66</f>
        <v>206985.2050199993</v>
      </c>
      <c r="L66" s="29">
        <f>IF(D66=0,0,E66/D66*100)</f>
        <v>104.24437318584894</v>
      </c>
      <c r="M66" s="60">
        <f>E66-F66</f>
        <v>876183.2676999988</v>
      </c>
      <c r="N66" s="29">
        <f>IF(F66=0,0,E66/F66*100)</f>
        <v>120.82432707367707</v>
      </c>
      <c r="O66" s="34"/>
    </row>
    <row r="67" spans="1:15" ht="15.5">
      <c r="A67" s="25" t="s">
        <v>113</v>
      </c>
      <c r="B67" s="90">
        <f t="shared" ref="B67:F67" si="18">B9+B13+B66</f>
        <v>6874523.4260000009</v>
      </c>
      <c r="C67" s="90">
        <f t="shared" si="18"/>
        <v>7407352.4776700009</v>
      </c>
      <c r="D67" s="90">
        <f t="shared" si="18"/>
        <v>5568225.0332300002</v>
      </c>
      <c r="E67" s="90">
        <f t="shared" si="18"/>
        <v>5800177.6389099993</v>
      </c>
      <c r="F67" s="90">
        <f t="shared" si="18"/>
        <v>4808146.7627400002</v>
      </c>
      <c r="G67" s="50">
        <f>E67-B67</f>
        <v>-1074345.7870900016</v>
      </c>
      <c r="H67" s="122">
        <f>IF(B67=0,0,E67/B67*100)</f>
        <v>84.372068861868456</v>
      </c>
      <c r="I67" s="50">
        <f>E67-C67</f>
        <v>-1607174.8387600016</v>
      </c>
      <c r="J67" s="122">
        <f>IF(C67=0,0,E67/C67*100)</f>
        <v>78.30297878216345</v>
      </c>
      <c r="K67" s="50">
        <f>E67-D67</f>
        <v>231952.60567999911</v>
      </c>
      <c r="L67" s="122">
        <f>IF(D67=0,0,E67/D67*100)</f>
        <v>104.16564711906855</v>
      </c>
      <c r="M67" s="50">
        <f>E67-F67</f>
        <v>992030.87616999913</v>
      </c>
      <c r="N67" s="122">
        <f>IF(F67=0,0,E67/F67*100)</f>
        <v>120.63229192290035</v>
      </c>
      <c r="O67" s="34"/>
    </row>
    <row r="68" spans="1:15">
      <c r="B68" s="66"/>
      <c r="C68" s="66"/>
      <c r="D68" s="66"/>
      <c r="E68" s="66"/>
      <c r="F68" s="66"/>
    </row>
    <row r="69" spans="1:15">
      <c r="B69" s="66"/>
      <c r="E69" s="66"/>
    </row>
    <row r="70" spans="1:15" s="18" customFormat="1" ht="15.5">
      <c r="A70" s="92"/>
      <c r="C70" s="85"/>
      <c r="D70" s="91"/>
      <c r="E70" s="91"/>
    </row>
    <row r="71" spans="1:15" s="18" customFormat="1" ht="15.5">
      <c r="A71" s="92"/>
      <c r="C71" s="85"/>
      <c r="D71" s="85"/>
      <c r="E71" s="85"/>
    </row>
    <row r="72" spans="1:15" s="18" customFormat="1" ht="15.5">
      <c r="A72" s="92"/>
      <c r="C72" s="85"/>
      <c r="D72" s="85"/>
      <c r="E72" s="119"/>
    </row>
    <row r="73" spans="1:15" s="18" customFormat="1" ht="15.5">
      <c r="A73" s="92"/>
      <c r="C73" s="85"/>
      <c r="D73" s="85"/>
      <c r="E73" s="85"/>
    </row>
    <row r="74" spans="1:15" s="18" customFormat="1" ht="15.5">
      <c r="A74" s="92"/>
      <c r="C74" s="85"/>
      <c r="D74" s="85"/>
      <c r="E74" s="85"/>
    </row>
    <row r="75" spans="1:15" s="18" customFormat="1" ht="15.5">
      <c r="A75" s="92"/>
      <c r="C75" s="85"/>
      <c r="D75" s="85"/>
      <c r="E75" s="119"/>
    </row>
    <row r="76" spans="1:15" s="18" customFormat="1" ht="15.5">
      <c r="A76" s="92"/>
      <c r="C76" s="85"/>
      <c r="D76" s="85"/>
      <c r="E76" s="85"/>
    </row>
    <row r="77" spans="1:15" s="18" customFormat="1" ht="15.5">
      <c r="A77" s="92"/>
      <c r="C77" s="85"/>
      <c r="D77" s="85"/>
      <c r="E77" s="85"/>
    </row>
    <row r="78" spans="1:15" s="18" customFormat="1" ht="15.5">
      <c r="A78" s="92"/>
      <c r="C78" s="85"/>
      <c r="D78" s="85"/>
      <c r="E78" s="85"/>
    </row>
    <row r="79" spans="1:15" s="18" customFormat="1" ht="15.5">
      <c r="A79" s="92"/>
      <c r="C79" s="85"/>
      <c r="D79" s="85"/>
      <c r="E79" s="85"/>
    </row>
    <row r="80" spans="1:15" s="18" customFormat="1" ht="15.5">
      <c r="A80" s="92"/>
      <c r="C80" s="85"/>
      <c r="D80" s="85"/>
      <c r="E80" s="85"/>
    </row>
    <row r="81" spans="1:5" s="18" customFormat="1" ht="15.5">
      <c r="A81" s="92"/>
      <c r="C81" s="85"/>
      <c r="D81" s="85"/>
      <c r="E81" s="85"/>
    </row>
    <row r="82" spans="1:5" s="18" customFormat="1" ht="15.5">
      <c r="A82" s="92"/>
      <c r="C82" s="85"/>
      <c r="D82" s="85"/>
      <c r="E82" s="85"/>
    </row>
    <row r="83" spans="1:5" s="18" customFormat="1" ht="15.5">
      <c r="A83" s="92"/>
      <c r="C83" s="85"/>
      <c r="D83" s="85"/>
      <c r="E83" s="85"/>
    </row>
    <row r="84" spans="1:5" s="18" customFormat="1" ht="15.5">
      <c r="A84" s="92"/>
      <c r="C84" s="85"/>
      <c r="D84" s="85"/>
      <c r="E84" s="85"/>
    </row>
    <row r="85" spans="1:5" s="18" customFormat="1" ht="15.5">
      <c r="A85" s="92"/>
      <c r="C85" s="85"/>
      <c r="D85" s="85"/>
      <c r="E85" s="85"/>
    </row>
    <row r="86" spans="1:5" s="18" customFormat="1" ht="15.5">
      <c r="A86" s="92"/>
      <c r="C86" s="85"/>
      <c r="D86" s="85"/>
      <c r="E86" s="85"/>
    </row>
    <row r="87" spans="1:5" s="18" customFormat="1" ht="15.5">
      <c r="A87" s="92"/>
      <c r="C87" s="85"/>
      <c r="D87" s="85"/>
      <c r="E87" s="85"/>
    </row>
    <row r="88" spans="1:5" s="18" customFormat="1" ht="15.5">
      <c r="A88" s="92"/>
      <c r="C88" s="85"/>
      <c r="D88" s="85"/>
      <c r="E88" s="85"/>
    </row>
    <row r="89" spans="1:5" s="18" customFormat="1" ht="15.5">
      <c r="A89" s="92"/>
      <c r="C89" s="85"/>
      <c r="D89" s="85"/>
      <c r="E89" s="85"/>
    </row>
    <row r="90" spans="1:5" s="18" customFormat="1" ht="15.5">
      <c r="A90" s="92"/>
      <c r="C90" s="85"/>
      <c r="D90" s="85"/>
      <c r="E90" s="85"/>
    </row>
    <row r="91" spans="1:5" s="18" customFormat="1" ht="15.5">
      <c r="A91" s="92"/>
      <c r="C91" s="85"/>
      <c r="D91" s="85"/>
      <c r="E91" s="85"/>
    </row>
    <row r="92" spans="1:5" s="18" customFormat="1" ht="15.5">
      <c r="A92" s="92"/>
      <c r="C92" s="85"/>
      <c r="D92" s="85"/>
      <c r="E92" s="85"/>
    </row>
    <row r="93" spans="1:5" s="18" customFormat="1" ht="15.5">
      <c r="A93" s="92"/>
      <c r="C93" s="85"/>
      <c r="D93" s="85"/>
      <c r="E93" s="85"/>
    </row>
    <row r="94" spans="1:5" s="18" customFormat="1" ht="15.5">
      <c r="A94" s="92"/>
      <c r="C94" s="85"/>
      <c r="D94" s="85"/>
      <c r="E94" s="85"/>
    </row>
    <row r="95" spans="1:5" s="18" customFormat="1" ht="15.5">
      <c r="A95" s="92"/>
      <c r="C95" s="85"/>
      <c r="D95" s="85"/>
      <c r="E95" s="85"/>
    </row>
    <row r="96" spans="1:5" s="18" customFormat="1" ht="15.5">
      <c r="A96" s="92"/>
      <c r="C96" s="85"/>
      <c r="D96" s="85"/>
      <c r="E96" s="85"/>
    </row>
    <row r="97" spans="1:5" s="18" customFormat="1" ht="15.5">
      <c r="A97" s="92"/>
      <c r="C97" s="85"/>
      <c r="D97" s="85"/>
      <c r="E97" s="85"/>
    </row>
    <row r="98" spans="1:5" s="18" customFormat="1" ht="15.5">
      <c r="A98" s="92"/>
      <c r="C98" s="85"/>
      <c r="D98" s="85"/>
      <c r="E98" s="85"/>
    </row>
    <row r="99" spans="1:5" s="18" customFormat="1" ht="15.5">
      <c r="A99" s="92"/>
      <c r="C99" s="85"/>
      <c r="D99" s="85"/>
      <c r="E99" s="85"/>
    </row>
    <row r="100" spans="1:5" s="18" customFormat="1" ht="15.5">
      <c r="A100" s="92"/>
      <c r="C100" s="85"/>
      <c r="D100" s="85"/>
      <c r="E100" s="85"/>
    </row>
    <row r="101" spans="1:5" s="18" customFormat="1" ht="15.5">
      <c r="A101" s="92"/>
      <c r="C101" s="85"/>
      <c r="D101" s="85"/>
      <c r="E101" s="85"/>
    </row>
    <row r="102" spans="1:5" s="18" customFormat="1" ht="15.5">
      <c r="A102" s="92"/>
      <c r="C102" s="85"/>
      <c r="D102" s="85"/>
      <c r="E102" s="85"/>
    </row>
    <row r="103" spans="1:5" s="18" customFormat="1" ht="15.5">
      <c r="A103" s="92"/>
      <c r="C103" s="85"/>
      <c r="D103" s="85"/>
      <c r="E103" s="85"/>
    </row>
    <row r="104" spans="1:5" s="18" customFormat="1" ht="15.5">
      <c r="A104" s="92"/>
      <c r="C104" s="85"/>
      <c r="D104" s="85"/>
      <c r="E104" s="85"/>
    </row>
    <row r="105" spans="1:5" s="18" customFormat="1" ht="15.5">
      <c r="A105" s="92"/>
      <c r="C105" s="85"/>
      <c r="D105" s="85"/>
      <c r="E105" s="85"/>
    </row>
    <row r="106" spans="1:5" s="18" customFormat="1" ht="15.5">
      <c r="A106" s="92"/>
      <c r="C106" s="85"/>
      <c r="D106" s="85"/>
      <c r="E106" s="85"/>
    </row>
    <row r="107" spans="1:5" s="18" customFormat="1" ht="15.5">
      <c r="A107" s="92"/>
      <c r="C107" s="85"/>
      <c r="D107" s="85"/>
      <c r="E107" s="85"/>
    </row>
    <row r="108" spans="1:5" s="18" customFormat="1" ht="15.5">
      <c r="A108" s="92"/>
      <c r="C108" s="85"/>
      <c r="D108" s="85"/>
      <c r="E108" s="85"/>
    </row>
    <row r="109" spans="1:5" s="18" customFormat="1" ht="15.5">
      <c r="A109" s="92"/>
      <c r="C109" s="85"/>
      <c r="D109" s="85"/>
      <c r="E109" s="85"/>
    </row>
    <row r="110" spans="1:5" s="18" customFormat="1" ht="15.5">
      <c r="A110" s="92"/>
      <c r="C110" s="85"/>
      <c r="D110" s="85"/>
      <c r="E110" s="85"/>
    </row>
    <row r="111" spans="1:5" s="18" customFormat="1" ht="15.5">
      <c r="A111" s="92"/>
      <c r="C111" s="85"/>
      <c r="D111" s="85"/>
      <c r="E111" s="85"/>
    </row>
    <row r="112" spans="1:5" s="18" customFormat="1" ht="15.5">
      <c r="A112" s="92"/>
      <c r="C112" s="85"/>
      <c r="D112" s="85"/>
      <c r="E112" s="85"/>
    </row>
    <row r="113" spans="1:5" s="18" customFormat="1" ht="15.5">
      <c r="A113" s="92"/>
      <c r="C113" s="85"/>
      <c r="D113" s="85"/>
      <c r="E113" s="85"/>
    </row>
    <row r="114" spans="1:5" s="18" customFormat="1" ht="15.5">
      <c r="A114" s="92"/>
      <c r="C114" s="85"/>
      <c r="D114" s="85"/>
      <c r="E114" s="85"/>
    </row>
    <row r="115" spans="1:5" s="18" customFormat="1" ht="15.5">
      <c r="A115" s="92"/>
      <c r="C115" s="85"/>
      <c r="D115" s="85"/>
      <c r="E115" s="85"/>
    </row>
    <row r="116" spans="1:5" s="18" customFormat="1" ht="15.5">
      <c r="A116" s="92"/>
      <c r="C116" s="91"/>
      <c r="D116" s="85"/>
      <c r="E116" s="85"/>
    </row>
    <row r="117" spans="1:5" s="18" customFormat="1" ht="15.5">
      <c r="A117" s="92"/>
      <c r="C117" s="85"/>
      <c r="D117" s="85"/>
      <c r="E117" s="85"/>
    </row>
    <row r="118" spans="1:5" s="18" customFormat="1" ht="15.5">
      <c r="A118" s="92"/>
      <c r="C118" s="85"/>
      <c r="D118" s="85"/>
      <c r="E118" s="85"/>
    </row>
    <row r="119" spans="1:5" s="18" customFormat="1" ht="15.5">
      <c r="A119" s="92"/>
      <c r="C119" s="85"/>
      <c r="D119" s="85"/>
      <c r="E119" s="85"/>
    </row>
  </sheetData>
  <sortState ref="A71:C122">
    <sortCondition ref="C71:C122"/>
  </sortState>
  <mergeCells count="16">
    <mergeCell ref="A1:N1"/>
    <mergeCell ref="A4:N4"/>
    <mergeCell ref="A6:A8"/>
    <mergeCell ref="D6:D8"/>
    <mergeCell ref="M7:N7"/>
    <mergeCell ref="C6:C8"/>
    <mergeCell ref="E7:E8"/>
    <mergeCell ref="A2:N2"/>
    <mergeCell ref="F7:F8"/>
    <mergeCell ref="A3:N3"/>
    <mergeCell ref="B6:B8"/>
    <mergeCell ref="E6:F6"/>
    <mergeCell ref="K7:L7"/>
    <mergeCell ref="G7:H7"/>
    <mergeCell ref="G6:N6"/>
    <mergeCell ref="I7:J7"/>
  </mergeCells>
  <phoneticPr fontId="39" type="noConversion"/>
  <printOptions horizontalCentered="1"/>
  <pageMargins left="0.15748031496062992" right="0.15748031496062992" top="0.19685039370078741" bottom="0.15748031496062992" header="0.15748031496062992" footer="0.19685039370078741"/>
  <pageSetup paperSize="9" scale="48" orientation="landscape" r:id="rId1"/>
  <headerFooter alignWithMargins="0"/>
</worksheet>
</file>

<file path=xl/worksheets/sheet2.xml><?xml version="1.0" encoding="utf-8"?>
<worksheet xmlns="http://schemas.openxmlformats.org/spreadsheetml/2006/main" xmlns:r="http://schemas.openxmlformats.org/officeDocument/2006/relationships">
  <sheetPr>
    <tabColor rgb="FF00B050"/>
  </sheetPr>
  <dimension ref="A1:Q93"/>
  <sheetViews>
    <sheetView view="pageBreakPreview" zoomScale="75" zoomScaleNormal="75" zoomScaleSheetLayoutView="75" workbookViewId="0">
      <selection activeCell="A4" sqref="A4:O4"/>
    </sheetView>
  </sheetViews>
  <sheetFormatPr defaultColWidth="9" defaultRowHeight="13"/>
  <cols>
    <col min="1" max="1" width="58.36328125" style="17" customWidth="1"/>
    <col min="2" max="2" width="12.36328125" style="1" customWidth="1"/>
    <col min="3" max="3" width="14.7265625" style="1" customWidth="1"/>
    <col min="4" max="4" width="15.1796875" style="71" customWidth="1"/>
    <col min="5" max="5" width="16.1796875" style="71" customWidth="1"/>
    <col min="6" max="6" width="15.81640625" style="72" customWidth="1"/>
    <col min="7" max="7" width="16.453125" style="1" customWidth="1"/>
    <col min="8" max="8" width="15" style="8" customWidth="1"/>
    <col min="9" max="9" width="8.90625" style="8" customWidth="1"/>
    <col min="10" max="10" width="15.26953125" style="8" customWidth="1"/>
    <col min="11" max="11" width="8.36328125" style="8" customWidth="1"/>
    <col min="12" max="12" width="12.453125" style="8" customWidth="1"/>
    <col min="13" max="13" width="8.6328125" style="8" customWidth="1"/>
    <col min="14" max="14" width="14.36328125" style="1" customWidth="1"/>
    <col min="15" max="15" width="11.36328125" style="1" customWidth="1"/>
    <col min="16" max="16" width="11.08984375" style="17" customWidth="1"/>
    <col min="17" max="17" width="10.90625" style="17" customWidth="1"/>
    <col min="18" max="16384" width="9" style="1"/>
  </cols>
  <sheetData>
    <row r="1" spans="1:17" ht="17.5">
      <c r="A1" s="158" t="s">
        <v>40</v>
      </c>
      <c r="B1" s="158"/>
      <c r="C1" s="158"/>
      <c r="D1" s="158"/>
      <c r="E1" s="158"/>
      <c r="F1" s="158"/>
      <c r="G1" s="158"/>
      <c r="H1" s="158"/>
      <c r="I1" s="158"/>
      <c r="J1" s="158"/>
      <c r="K1" s="158"/>
      <c r="L1" s="158"/>
      <c r="M1" s="158"/>
      <c r="N1" s="158"/>
      <c r="O1" s="158"/>
    </row>
    <row r="2" spans="1:17" ht="17.5">
      <c r="A2" s="158" t="s">
        <v>152</v>
      </c>
      <c r="B2" s="158"/>
      <c r="C2" s="158"/>
      <c r="D2" s="158"/>
      <c r="E2" s="158"/>
      <c r="F2" s="158"/>
      <c r="G2" s="158"/>
      <c r="H2" s="158"/>
      <c r="I2" s="158"/>
      <c r="J2" s="158"/>
      <c r="K2" s="158"/>
      <c r="L2" s="158"/>
      <c r="M2" s="158"/>
      <c r="N2" s="158"/>
      <c r="O2" s="158"/>
    </row>
    <row r="3" spans="1:17" ht="17.5">
      <c r="A3" s="159" t="s">
        <v>48</v>
      </c>
      <c r="B3" s="159"/>
      <c r="C3" s="159"/>
      <c r="D3" s="159"/>
      <c r="E3" s="159"/>
      <c r="F3" s="159"/>
      <c r="G3" s="159"/>
      <c r="H3" s="159"/>
      <c r="I3" s="159"/>
      <c r="J3" s="159"/>
      <c r="K3" s="159"/>
      <c r="L3" s="159"/>
      <c r="M3" s="159"/>
      <c r="N3" s="159"/>
      <c r="O3" s="159"/>
    </row>
    <row r="4" spans="1:17" ht="17.5">
      <c r="A4" s="160" t="s">
        <v>162</v>
      </c>
      <c r="B4" s="160"/>
      <c r="C4" s="160"/>
      <c r="D4" s="160"/>
      <c r="E4" s="160"/>
      <c r="F4" s="160"/>
      <c r="G4" s="160"/>
      <c r="H4" s="160"/>
      <c r="I4" s="160"/>
      <c r="J4" s="160"/>
      <c r="K4" s="160"/>
      <c r="L4" s="160"/>
      <c r="M4" s="160"/>
      <c r="N4" s="160"/>
      <c r="O4" s="160"/>
    </row>
    <row r="5" spans="1:17" ht="17.5">
      <c r="A5" s="35"/>
      <c r="B5" s="118"/>
      <c r="C5" s="19"/>
      <c r="D5" s="19"/>
      <c r="E5" s="19"/>
      <c r="F5" s="83"/>
      <c r="G5" s="87"/>
      <c r="N5" s="2"/>
      <c r="O5" s="45" t="s">
        <v>53</v>
      </c>
    </row>
    <row r="6" spans="1:17" ht="56.5" customHeight="1">
      <c r="A6" s="137" t="s">
        <v>41</v>
      </c>
      <c r="B6" s="137" t="s">
        <v>51</v>
      </c>
      <c r="C6" s="161" t="s">
        <v>131</v>
      </c>
      <c r="D6" s="140" t="s">
        <v>132</v>
      </c>
      <c r="E6" s="140" t="s">
        <v>153</v>
      </c>
      <c r="F6" s="152" t="s">
        <v>35</v>
      </c>
      <c r="G6" s="153"/>
      <c r="H6" s="152" t="s">
        <v>36</v>
      </c>
      <c r="I6" s="153"/>
      <c r="J6" s="153"/>
      <c r="K6" s="153"/>
      <c r="L6" s="153"/>
      <c r="M6" s="153"/>
      <c r="N6" s="153"/>
      <c r="O6" s="157"/>
    </row>
    <row r="7" spans="1:17" ht="72.5" customHeight="1">
      <c r="A7" s="138"/>
      <c r="B7" s="138"/>
      <c r="C7" s="162"/>
      <c r="D7" s="141"/>
      <c r="E7" s="141"/>
      <c r="F7" s="148" t="s">
        <v>154</v>
      </c>
      <c r="G7" s="148" t="s">
        <v>155</v>
      </c>
      <c r="H7" s="155" t="s">
        <v>133</v>
      </c>
      <c r="I7" s="156"/>
      <c r="J7" s="143" t="s">
        <v>134</v>
      </c>
      <c r="K7" s="154"/>
      <c r="L7" s="143" t="s">
        <v>156</v>
      </c>
      <c r="M7" s="154"/>
      <c r="N7" s="143" t="s">
        <v>157</v>
      </c>
      <c r="O7" s="144"/>
    </row>
    <row r="8" spans="1:17" s="3" customFormat="1" ht="15.5">
      <c r="A8" s="139"/>
      <c r="B8" s="139"/>
      <c r="C8" s="163"/>
      <c r="D8" s="142"/>
      <c r="E8" s="142"/>
      <c r="F8" s="149"/>
      <c r="G8" s="149"/>
      <c r="H8" s="12" t="s">
        <v>37</v>
      </c>
      <c r="I8" s="13" t="s">
        <v>38</v>
      </c>
      <c r="J8" s="12" t="s">
        <v>37</v>
      </c>
      <c r="K8" s="13" t="s">
        <v>38</v>
      </c>
      <c r="L8" s="12" t="s">
        <v>37</v>
      </c>
      <c r="M8" s="13" t="s">
        <v>38</v>
      </c>
      <c r="N8" s="12" t="s">
        <v>37</v>
      </c>
      <c r="O8" s="13" t="s">
        <v>38</v>
      </c>
      <c r="P8" s="16"/>
      <c r="Q8" s="16"/>
    </row>
    <row r="9" spans="1:17" s="3" customFormat="1" ht="17.5">
      <c r="A9" s="164" t="s">
        <v>47</v>
      </c>
      <c r="B9" s="165"/>
      <c r="C9" s="165"/>
      <c r="D9" s="165"/>
      <c r="E9" s="165"/>
      <c r="F9" s="165"/>
      <c r="G9" s="165"/>
      <c r="H9" s="165"/>
      <c r="I9" s="165"/>
      <c r="J9" s="165"/>
      <c r="K9" s="165"/>
      <c r="L9" s="165"/>
      <c r="M9" s="165"/>
      <c r="N9" s="165"/>
      <c r="O9" s="166"/>
      <c r="P9" s="16"/>
      <c r="Q9" s="16"/>
    </row>
    <row r="10" spans="1:17" s="3" customFormat="1" ht="15.5">
      <c r="A10" s="93" t="s">
        <v>43</v>
      </c>
      <c r="B10" s="94">
        <v>10000000</v>
      </c>
      <c r="C10" s="95">
        <f t="shared" ref="C10:G10" si="0">C11+C14+C15+C17+C18+C19+C20+C21+C22+C23+C24+C25+C27+C28+C31+C32+C33+C34+C43+C44</f>
        <v>6632193.1020000018</v>
      </c>
      <c r="D10" s="95">
        <f t="shared" si="0"/>
        <v>7118601.6696699979</v>
      </c>
      <c r="E10" s="95">
        <f t="shared" si="0"/>
        <v>5340608.0932299988</v>
      </c>
      <c r="F10" s="95">
        <f t="shared" si="0"/>
        <v>5540209.5313100014</v>
      </c>
      <c r="G10" s="49">
        <f t="shared" si="0"/>
        <v>4586029.7488200013</v>
      </c>
      <c r="H10" s="50">
        <f t="shared" ref="H10:H73" si="1">F10-C10</f>
        <v>-1091983.5706900004</v>
      </c>
      <c r="I10" s="50">
        <f t="shared" ref="I10:I73" si="2">IF(C10=0,0,F10/C10*100)</f>
        <v>83.535105900931896</v>
      </c>
      <c r="J10" s="50">
        <f t="shared" ref="J10:J73" si="3">F10-D10</f>
        <v>-1578392.1383599965</v>
      </c>
      <c r="K10" s="50">
        <f t="shared" ref="K10:K73" si="4">IF(D10=0,0,F10/D10*100)</f>
        <v>77.827216473075012</v>
      </c>
      <c r="L10" s="50">
        <f t="shared" ref="L10:L73" si="5">F10-E10</f>
        <v>199601.43808000255</v>
      </c>
      <c r="M10" s="50">
        <f t="shared" ref="M10:M73" si="6">IF(E10=0,0,F10/E10*100)</f>
        <v>103.73742904544947</v>
      </c>
      <c r="N10" s="50">
        <f t="shared" ref="N10:N41" si="7">F10-G10</f>
        <v>954179.78249000013</v>
      </c>
      <c r="O10" s="50">
        <f t="shared" ref="O10:O41" si="8">IF(G10=0,0,F10/G10*100)</f>
        <v>120.80622749417431</v>
      </c>
      <c r="P10" s="40"/>
      <c r="Q10" s="41"/>
    </row>
    <row r="11" spans="1:17" s="3" customFormat="1" ht="15.5">
      <c r="A11" s="96" t="s">
        <v>116</v>
      </c>
      <c r="B11" s="97">
        <v>11010000</v>
      </c>
      <c r="C11" s="98">
        <v>3895724.1320000002</v>
      </c>
      <c r="D11" s="98">
        <v>4228096.0222199997</v>
      </c>
      <c r="E11" s="98">
        <v>3153759.2577799996</v>
      </c>
      <c r="F11" s="114">
        <v>3254509.7979700007</v>
      </c>
      <c r="G11" s="51">
        <v>2705534.8322600001</v>
      </c>
      <c r="H11" s="52">
        <f t="shared" si="1"/>
        <v>-641214.33402999956</v>
      </c>
      <c r="I11" s="52">
        <f t="shared" si="2"/>
        <v>83.540561079184755</v>
      </c>
      <c r="J11" s="52">
        <f t="shared" si="3"/>
        <v>-973586.22424999904</v>
      </c>
      <c r="K11" s="52">
        <f t="shared" si="4"/>
        <v>76.973412639318227</v>
      </c>
      <c r="L11" s="52">
        <f t="shared" si="5"/>
        <v>100750.54019000102</v>
      </c>
      <c r="M11" s="52">
        <f t="shared" si="6"/>
        <v>103.19461734250829</v>
      </c>
      <c r="N11" s="52">
        <f t="shared" si="7"/>
        <v>548974.9657100006</v>
      </c>
      <c r="O11" s="52">
        <f t="shared" si="8"/>
        <v>120.2908112349612</v>
      </c>
      <c r="P11" s="40"/>
      <c r="Q11" s="41"/>
    </row>
    <row r="12" spans="1:17" s="134" customFormat="1" ht="42">
      <c r="A12" s="126" t="s">
        <v>161</v>
      </c>
      <c r="B12" s="127">
        <v>11011300</v>
      </c>
      <c r="C12" s="128">
        <v>57245.93</v>
      </c>
      <c r="D12" s="128">
        <v>56513.770400000001</v>
      </c>
      <c r="E12" s="128">
        <v>36745.860399999998</v>
      </c>
      <c r="F12" s="128">
        <v>31635.11510000001</v>
      </c>
      <c r="G12" s="129">
        <v>38678.229660000005</v>
      </c>
      <c r="H12" s="130">
        <f t="shared" si="1"/>
        <v>-25610.81489999999</v>
      </c>
      <c r="I12" s="130">
        <f t="shared" si="2"/>
        <v>55.261771622890933</v>
      </c>
      <c r="J12" s="130">
        <f t="shared" si="3"/>
        <v>-24878.655299999991</v>
      </c>
      <c r="K12" s="130">
        <f t="shared" si="4"/>
        <v>55.977711053587761</v>
      </c>
      <c r="L12" s="130">
        <f t="shared" si="5"/>
        <v>-5110.7452999999878</v>
      </c>
      <c r="M12" s="130">
        <f t="shared" si="6"/>
        <v>86.091643400463184</v>
      </c>
      <c r="N12" s="130">
        <f t="shared" si="7"/>
        <v>-7043.1145599999945</v>
      </c>
      <c r="O12" s="131">
        <f t="shared" si="8"/>
        <v>81.790493975778318</v>
      </c>
      <c r="P12" s="132"/>
      <c r="Q12" s="133"/>
    </row>
    <row r="13" spans="1:17" s="32" customFormat="1" ht="15">
      <c r="A13" s="21" t="s">
        <v>129</v>
      </c>
      <c r="B13" s="100">
        <v>11020000</v>
      </c>
      <c r="C13" s="101">
        <f t="shared" ref="C13:G13" si="9">C14+C15</f>
        <v>81265.399999999994</v>
      </c>
      <c r="D13" s="101">
        <f t="shared" si="9"/>
        <v>89258.725999999995</v>
      </c>
      <c r="E13" s="101">
        <f t="shared" si="9"/>
        <v>68855.406000000003</v>
      </c>
      <c r="F13" s="101">
        <f t="shared" si="9"/>
        <v>76566.873269999996</v>
      </c>
      <c r="G13" s="53">
        <f t="shared" si="9"/>
        <v>64404.938579999995</v>
      </c>
      <c r="H13" s="61">
        <f t="shared" si="1"/>
        <v>-4698.5267299999978</v>
      </c>
      <c r="I13" s="61">
        <f t="shared" si="2"/>
        <v>94.218293726481377</v>
      </c>
      <c r="J13" s="61">
        <f t="shared" si="3"/>
        <v>-12691.852729999999</v>
      </c>
      <c r="K13" s="61">
        <f t="shared" si="4"/>
        <v>85.780826930019145</v>
      </c>
      <c r="L13" s="61">
        <f>F13-E13</f>
        <v>7711.4672699999937</v>
      </c>
      <c r="M13" s="61">
        <f>IF(E13=0,0,F13/E13*100)</f>
        <v>111.1995088228802</v>
      </c>
      <c r="N13" s="61">
        <f t="shared" si="7"/>
        <v>12161.934690000002</v>
      </c>
      <c r="O13" s="61">
        <f t="shared" si="8"/>
        <v>118.88354365076084</v>
      </c>
      <c r="P13" s="42"/>
      <c r="Q13" s="41"/>
    </row>
    <row r="14" spans="1:17" ht="31">
      <c r="A14" s="96" t="s">
        <v>151</v>
      </c>
      <c r="B14" s="97">
        <v>11020000</v>
      </c>
      <c r="C14" s="98">
        <v>69690</v>
      </c>
      <c r="D14" s="98">
        <v>77751</v>
      </c>
      <c r="E14" s="98">
        <v>60340.7</v>
      </c>
      <c r="F14" s="114">
        <v>67966.511079999997</v>
      </c>
      <c r="G14" s="51">
        <v>55094.574979999998</v>
      </c>
      <c r="H14" s="52">
        <f t="shared" si="1"/>
        <v>-1723.4889200000034</v>
      </c>
      <c r="I14" s="52">
        <f t="shared" si="2"/>
        <v>97.526920763380673</v>
      </c>
      <c r="J14" s="52">
        <f t="shared" si="3"/>
        <v>-9784.4889200000034</v>
      </c>
      <c r="K14" s="52">
        <f t="shared" si="4"/>
        <v>87.41561019150879</v>
      </c>
      <c r="L14" s="52">
        <f t="shared" si="5"/>
        <v>7625.8110799999995</v>
      </c>
      <c r="M14" s="52">
        <f t="shared" si="6"/>
        <v>112.63792279506204</v>
      </c>
      <c r="N14" s="52">
        <f t="shared" si="7"/>
        <v>12871.936099999999</v>
      </c>
      <c r="O14" s="52">
        <f t="shared" si="8"/>
        <v>123.36334585514575</v>
      </c>
      <c r="P14" s="40"/>
      <c r="Q14" s="41"/>
    </row>
    <row r="15" spans="1:17" s="3" customFormat="1" ht="31">
      <c r="A15" s="96" t="s">
        <v>23</v>
      </c>
      <c r="B15" s="97">
        <v>11020200</v>
      </c>
      <c r="C15" s="98">
        <v>11575.4</v>
      </c>
      <c r="D15" s="98">
        <v>11507.726000000001</v>
      </c>
      <c r="E15" s="98">
        <v>8514.7060000000001</v>
      </c>
      <c r="F15" s="114">
        <v>8600.3621899999998</v>
      </c>
      <c r="G15" s="51">
        <v>9310.3635999999988</v>
      </c>
      <c r="H15" s="52">
        <f t="shared" si="1"/>
        <v>-2975.0378099999998</v>
      </c>
      <c r="I15" s="52">
        <f t="shared" si="2"/>
        <v>74.298617671959505</v>
      </c>
      <c r="J15" s="52">
        <f t="shared" si="3"/>
        <v>-2907.3638100000007</v>
      </c>
      <c r="K15" s="52">
        <f t="shared" si="4"/>
        <v>74.735548882550731</v>
      </c>
      <c r="L15" s="52">
        <f t="shared" si="5"/>
        <v>85.656189999999697</v>
      </c>
      <c r="M15" s="52">
        <f t="shared" si="6"/>
        <v>101.00597941960649</v>
      </c>
      <c r="N15" s="52">
        <f t="shared" si="7"/>
        <v>-710.00140999999894</v>
      </c>
      <c r="O15" s="52">
        <f t="shared" si="8"/>
        <v>92.374074305755371</v>
      </c>
      <c r="P15" s="40"/>
      <c r="Q15" s="41"/>
    </row>
    <row r="16" spans="1:17" s="3" customFormat="1" ht="30">
      <c r="A16" s="99" t="s">
        <v>16</v>
      </c>
      <c r="B16" s="100">
        <v>13000000</v>
      </c>
      <c r="C16" s="101">
        <f>SUM(C17:C25)</f>
        <v>37147.870999999999</v>
      </c>
      <c r="D16" s="101">
        <f t="shared" ref="D16:G16" si="10">SUM(D17:D25)</f>
        <v>38082.240000000005</v>
      </c>
      <c r="E16" s="101">
        <f t="shared" si="10"/>
        <v>27505.384999999998</v>
      </c>
      <c r="F16" s="101">
        <f t="shared" si="10"/>
        <v>28335.914939999999</v>
      </c>
      <c r="G16" s="53">
        <f t="shared" si="10"/>
        <v>26819.183129999998</v>
      </c>
      <c r="H16" s="61">
        <f t="shared" si="1"/>
        <v>-8811.9560600000004</v>
      </c>
      <c r="I16" s="61">
        <f t="shared" si="2"/>
        <v>76.27870501650014</v>
      </c>
      <c r="J16" s="61">
        <f t="shared" si="3"/>
        <v>-9746.3250600000065</v>
      </c>
      <c r="K16" s="61">
        <f t="shared" si="4"/>
        <v>74.407164442007598</v>
      </c>
      <c r="L16" s="61">
        <f>F16-E16</f>
        <v>830.52994000000035</v>
      </c>
      <c r="M16" s="61">
        <f>IF(E16=0,0,F16/E16*100)</f>
        <v>103.0195175962816</v>
      </c>
      <c r="N16" s="61">
        <f t="shared" si="7"/>
        <v>1516.7318100000011</v>
      </c>
      <c r="O16" s="61">
        <f t="shared" si="8"/>
        <v>105.65539898306366</v>
      </c>
      <c r="P16" s="40"/>
      <c r="Q16" s="41"/>
    </row>
    <row r="17" spans="1:17" ht="46.5">
      <c r="A17" s="96" t="s">
        <v>0</v>
      </c>
      <c r="B17" s="97">
        <v>13010100</v>
      </c>
      <c r="C17" s="98">
        <v>16231.865000000002</v>
      </c>
      <c r="D17" s="98">
        <v>15933.775000000001</v>
      </c>
      <c r="E17" s="98">
        <v>11029.148999999999</v>
      </c>
      <c r="F17" s="114">
        <v>11069.235169999998</v>
      </c>
      <c r="G17" s="51">
        <v>11305.868580000002</v>
      </c>
      <c r="H17" s="52">
        <f t="shared" si="1"/>
        <v>-5162.6298300000035</v>
      </c>
      <c r="I17" s="52">
        <f t="shared" si="2"/>
        <v>68.194475311370553</v>
      </c>
      <c r="J17" s="52">
        <f t="shared" si="3"/>
        <v>-4864.5398300000033</v>
      </c>
      <c r="K17" s="52">
        <f t="shared" si="4"/>
        <v>69.470261567017218</v>
      </c>
      <c r="L17" s="52">
        <f t="shared" si="5"/>
        <v>40.086169999998674</v>
      </c>
      <c r="M17" s="52">
        <f t="shared" si="6"/>
        <v>100.36345660032337</v>
      </c>
      <c r="N17" s="52">
        <f t="shared" si="7"/>
        <v>-236.63341000000401</v>
      </c>
      <c r="O17" s="52">
        <f t="shared" si="8"/>
        <v>97.906986019467752</v>
      </c>
      <c r="P17" s="40"/>
      <c r="Q17" s="41"/>
    </row>
    <row r="18" spans="1:17" ht="62">
      <c r="A18" s="96" t="s">
        <v>7</v>
      </c>
      <c r="B18" s="102">
        <v>13010200</v>
      </c>
      <c r="C18" s="98">
        <v>6938.869999999999</v>
      </c>
      <c r="D18" s="98">
        <v>7960.6589999999997</v>
      </c>
      <c r="E18" s="98">
        <v>5845.3289999999997</v>
      </c>
      <c r="F18" s="114">
        <v>5689.7441200000021</v>
      </c>
      <c r="G18" s="51">
        <v>4783.6039899999996</v>
      </c>
      <c r="H18" s="52">
        <f t="shared" si="1"/>
        <v>-1249.1258799999969</v>
      </c>
      <c r="I18" s="52">
        <f t="shared" si="2"/>
        <v>81.99813687243028</v>
      </c>
      <c r="J18" s="52">
        <f t="shared" si="3"/>
        <v>-2270.9148799999975</v>
      </c>
      <c r="K18" s="52">
        <f t="shared" si="4"/>
        <v>71.473280289986079</v>
      </c>
      <c r="L18" s="52">
        <f t="shared" si="5"/>
        <v>-155.58487999999761</v>
      </c>
      <c r="M18" s="52">
        <f t="shared" si="6"/>
        <v>97.338304139938103</v>
      </c>
      <c r="N18" s="52">
        <f t="shared" si="7"/>
        <v>906.1401300000025</v>
      </c>
      <c r="O18" s="52">
        <f t="shared" si="8"/>
        <v>118.94262426183826</v>
      </c>
      <c r="P18" s="40"/>
      <c r="Q18" s="41"/>
    </row>
    <row r="19" spans="1:17" ht="15.5">
      <c r="A19" s="96" t="s">
        <v>1</v>
      </c>
      <c r="B19" s="97">
        <v>13020000</v>
      </c>
      <c r="C19" s="98">
        <v>7710.2</v>
      </c>
      <c r="D19" s="98">
        <v>7710.2</v>
      </c>
      <c r="E19" s="98">
        <v>6224.3</v>
      </c>
      <c r="F19" s="114">
        <v>4568.8440099999998</v>
      </c>
      <c r="G19" s="51">
        <v>6230.4038300000002</v>
      </c>
      <c r="H19" s="52">
        <f t="shared" si="1"/>
        <v>-3141.35599</v>
      </c>
      <c r="I19" s="52">
        <f t="shared" si="2"/>
        <v>59.257140022308107</v>
      </c>
      <c r="J19" s="52">
        <f t="shared" si="3"/>
        <v>-3141.35599</v>
      </c>
      <c r="K19" s="52">
        <f t="shared" si="4"/>
        <v>59.257140022308107</v>
      </c>
      <c r="L19" s="52">
        <f t="shared" si="5"/>
        <v>-1655.4559900000004</v>
      </c>
      <c r="M19" s="52">
        <f t="shared" si="6"/>
        <v>73.403338688687882</v>
      </c>
      <c r="N19" s="52">
        <f t="shared" si="7"/>
        <v>-1661.5598200000004</v>
      </c>
      <c r="O19" s="52">
        <f t="shared" si="8"/>
        <v>73.331426576244894</v>
      </c>
      <c r="P19" s="40"/>
      <c r="Q19" s="41"/>
    </row>
    <row r="20" spans="1:17" ht="62">
      <c r="A20" s="96" t="s">
        <v>158</v>
      </c>
      <c r="B20" s="97">
        <v>13030100</v>
      </c>
      <c r="C20" s="98">
        <v>2277.4360000000001</v>
      </c>
      <c r="D20" s="98">
        <v>2335.596</v>
      </c>
      <c r="E20" s="98">
        <v>1606.4470000000001</v>
      </c>
      <c r="F20" s="114">
        <v>3643.5891099999999</v>
      </c>
      <c r="G20" s="51">
        <v>1589.0594999999998</v>
      </c>
      <c r="H20" s="52">
        <f t="shared" si="1"/>
        <v>1366.1531099999997</v>
      </c>
      <c r="I20" s="52">
        <f t="shared" si="2"/>
        <v>159.98645450410021</v>
      </c>
      <c r="J20" s="52">
        <f t="shared" si="3"/>
        <v>1307.9931099999999</v>
      </c>
      <c r="K20" s="52">
        <f t="shared" si="4"/>
        <v>156.00254110728054</v>
      </c>
      <c r="L20" s="52">
        <f t="shared" si="5"/>
        <v>2037.1421099999998</v>
      </c>
      <c r="M20" s="52">
        <f t="shared" si="6"/>
        <v>226.81041515842102</v>
      </c>
      <c r="N20" s="52">
        <f t="shared" si="7"/>
        <v>2054.52961</v>
      </c>
      <c r="O20" s="52">
        <f t="shared" si="8"/>
        <v>229.29217628414796</v>
      </c>
      <c r="P20" s="40"/>
      <c r="Q20" s="41"/>
    </row>
    <row r="21" spans="1:17" s="4" customFormat="1" ht="46.5">
      <c r="A21" s="96" t="s">
        <v>159</v>
      </c>
      <c r="B21" s="102">
        <v>13030700</v>
      </c>
      <c r="C21" s="98">
        <v>178.60000000000002</v>
      </c>
      <c r="D21" s="98">
        <v>178.60000000000002</v>
      </c>
      <c r="E21" s="98">
        <v>132.1</v>
      </c>
      <c r="F21" s="114">
        <v>132.99045999999998</v>
      </c>
      <c r="G21" s="51">
        <v>135.04714000000001</v>
      </c>
      <c r="H21" s="52">
        <f t="shared" si="1"/>
        <v>-45.609540000000038</v>
      </c>
      <c r="I21" s="52">
        <f t="shared" si="2"/>
        <v>74.462743561030223</v>
      </c>
      <c r="J21" s="52">
        <f t="shared" si="3"/>
        <v>-45.609540000000038</v>
      </c>
      <c r="K21" s="52">
        <f t="shared" si="4"/>
        <v>74.462743561030223</v>
      </c>
      <c r="L21" s="52">
        <f>F21-E21</f>
        <v>0.89045999999999026</v>
      </c>
      <c r="M21" s="52">
        <f>IF(E21=0,0,F21/E21*100)</f>
        <v>100.67408024224072</v>
      </c>
      <c r="N21" s="52">
        <f t="shared" si="7"/>
        <v>-2.0566800000000285</v>
      </c>
      <c r="O21" s="52">
        <f t="shared" si="8"/>
        <v>98.477065119631533</v>
      </c>
      <c r="P21" s="43"/>
      <c r="Q21" s="41"/>
    </row>
    <row r="22" spans="1:17" s="4" customFormat="1" ht="46.5">
      <c r="A22" s="96" t="s">
        <v>160</v>
      </c>
      <c r="B22" s="102">
        <v>13030800</v>
      </c>
      <c r="C22" s="98">
        <v>679.6</v>
      </c>
      <c r="D22" s="98">
        <v>698.6</v>
      </c>
      <c r="E22" s="98">
        <v>529.90000000000009</v>
      </c>
      <c r="F22" s="114">
        <v>696.64202</v>
      </c>
      <c r="G22" s="51">
        <v>517.47763000000009</v>
      </c>
      <c r="H22" s="52">
        <f t="shared" si="1"/>
        <v>17.04201999999998</v>
      </c>
      <c r="I22" s="52">
        <f t="shared" si="2"/>
        <v>102.50765450264861</v>
      </c>
      <c r="J22" s="52">
        <f t="shared" si="3"/>
        <v>-1.9579800000000205</v>
      </c>
      <c r="K22" s="52">
        <f t="shared" si="4"/>
        <v>99.719728027483541</v>
      </c>
      <c r="L22" s="52">
        <f t="shared" si="5"/>
        <v>166.74201999999991</v>
      </c>
      <c r="M22" s="52">
        <f t="shared" si="6"/>
        <v>131.46669560294393</v>
      </c>
      <c r="N22" s="52">
        <f t="shared" si="7"/>
        <v>179.16438999999991</v>
      </c>
      <c r="O22" s="52">
        <f t="shared" si="8"/>
        <v>134.62263479872547</v>
      </c>
      <c r="P22" s="43"/>
      <c r="Q22" s="41"/>
    </row>
    <row r="23" spans="1:17" s="4" customFormat="1" ht="31">
      <c r="A23" s="96" t="s">
        <v>54</v>
      </c>
      <c r="B23" s="102">
        <v>13030900</v>
      </c>
      <c r="C23" s="98">
        <v>0</v>
      </c>
      <c r="D23" s="98">
        <v>0</v>
      </c>
      <c r="E23" s="98">
        <v>0</v>
      </c>
      <c r="F23" s="98">
        <v>0</v>
      </c>
      <c r="G23" s="51">
        <v>0</v>
      </c>
      <c r="H23" s="52">
        <f t="shared" si="1"/>
        <v>0</v>
      </c>
      <c r="I23" s="52">
        <f t="shared" si="2"/>
        <v>0</v>
      </c>
      <c r="J23" s="52">
        <f t="shared" si="3"/>
        <v>0</v>
      </c>
      <c r="K23" s="52">
        <f t="shared" si="4"/>
        <v>0</v>
      </c>
      <c r="L23" s="52">
        <f>F23-E23</f>
        <v>0</v>
      </c>
      <c r="M23" s="52">
        <f>IF(E23=0,0,F23/E23*100)</f>
        <v>0</v>
      </c>
      <c r="N23" s="52">
        <f t="shared" si="7"/>
        <v>0</v>
      </c>
      <c r="O23" s="52">
        <f t="shared" si="8"/>
        <v>0</v>
      </c>
      <c r="P23" s="43"/>
      <c r="Q23" s="41"/>
    </row>
    <row r="24" spans="1:17" ht="31">
      <c r="A24" s="96" t="s">
        <v>9</v>
      </c>
      <c r="B24" s="102">
        <v>13040100</v>
      </c>
      <c r="C24" s="98">
        <v>3128.8</v>
      </c>
      <c r="D24" s="98">
        <v>3264.8</v>
      </c>
      <c r="E24" s="98">
        <v>2138.15</v>
      </c>
      <c r="F24" s="114">
        <v>2534.8613799999998</v>
      </c>
      <c r="G24" s="51">
        <v>2255.0632599999999</v>
      </c>
      <c r="H24" s="52">
        <f t="shared" si="1"/>
        <v>-593.93862000000036</v>
      </c>
      <c r="I24" s="52">
        <f t="shared" si="2"/>
        <v>81.017047430324723</v>
      </c>
      <c r="J24" s="52">
        <f t="shared" si="3"/>
        <v>-729.93862000000036</v>
      </c>
      <c r="K24" s="52">
        <f t="shared" si="4"/>
        <v>77.642164297966175</v>
      </c>
      <c r="L24" s="52">
        <f t="shared" ref="L24:L32" si="11">F24-E24</f>
        <v>396.71137999999974</v>
      </c>
      <c r="M24" s="52">
        <f t="shared" ref="M24:M32" si="12">IF(E24=0,0,F24/E24*100)</f>
        <v>118.55395458690923</v>
      </c>
      <c r="N24" s="52">
        <f t="shared" si="7"/>
        <v>279.79811999999993</v>
      </c>
      <c r="O24" s="52">
        <f t="shared" si="8"/>
        <v>112.40755081966081</v>
      </c>
      <c r="P24" s="40"/>
      <c r="Q24" s="41"/>
    </row>
    <row r="25" spans="1:17" ht="31">
      <c r="A25" s="96" t="s">
        <v>30</v>
      </c>
      <c r="B25" s="102">
        <v>13040200</v>
      </c>
      <c r="C25" s="98">
        <v>2.5</v>
      </c>
      <c r="D25" s="123">
        <v>0.01</v>
      </c>
      <c r="E25" s="123">
        <v>0.01</v>
      </c>
      <c r="F25" s="124">
        <v>8.6700000000000006E-3</v>
      </c>
      <c r="G25" s="51">
        <v>2.6591999999999998</v>
      </c>
      <c r="H25" s="52">
        <f t="shared" si="1"/>
        <v>-2.49133</v>
      </c>
      <c r="I25" s="52">
        <f t="shared" si="2"/>
        <v>0.3468</v>
      </c>
      <c r="J25" s="52">
        <f t="shared" si="3"/>
        <v>-1.3299999999999996E-3</v>
      </c>
      <c r="K25" s="52">
        <f t="shared" si="4"/>
        <v>86.7</v>
      </c>
      <c r="L25" s="52">
        <f t="shared" si="11"/>
        <v>-1.3299999999999996E-3</v>
      </c>
      <c r="M25" s="52">
        <f t="shared" si="12"/>
        <v>86.7</v>
      </c>
      <c r="N25" s="52">
        <f t="shared" si="7"/>
        <v>-2.6505299999999998</v>
      </c>
      <c r="O25" s="52">
        <f t="shared" si="8"/>
        <v>0.32603790613718414</v>
      </c>
      <c r="P25" s="40"/>
      <c r="Q25" s="41"/>
    </row>
    <row r="26" spans="1:17" s="15" customFormat="1" ht="15">
      <c r="A26" s="99" t="s">
        <v>17</v>
      </c>
      <c r="B26" s="100">
        <v>14000000</v>
      </c>
      <c r="C26" s="101">
        <f>C27+C28+C31+C32</f>
        <v>655677.43000000005</v>
      </c>
      <c r="D26" s="101">
        <f t="shared" ref="D26:G26" si="13">D27+D28+D31+D32</f>
        <v>693683.31044999999</v>
      </c>
      <c r="E26" s="101">
        <f t="shared" si="13"/>
        <v>523475.45144999999</v>
      </c>
      <c r="F26" s="101">
        <f>F27+F28+F31+F32</f>
        <v>554275.15148999996</v>
      </c>
      <c r="G26" s="53">
        <f t="shared" si="13"/>
        <v>409982.07551000005</v>
      </c>
      <c r="H26" s="61">
        <f t="shared" si="1"/>
        <v>-101402.27851000009</v>
      </c>
      <c r="I26" s="61">
        <f t="shared" si="2"/>
        <v>84.53473097129482</v>
      </c>
      <c r="J26" s="61">
        <f t="shared" si="3"/>
        <v>-139408.15896000003</v>
      </c>
      <c r="K26" s="61">
        <f t="shared" si="4"/>
        <v>79.903198352925003</v>
      </c>
      <c r="L26" s="61">
        <f t="shared" si="11"/>
        <v>30799.700039999967</v>
      </c>
      <c r="M26" s="61">
        <f t="shared" si="12"/>
        <v>105.8836952057038</v>
      </c>
      <c r="N26" s="61">
        <f t="shared" si="7"/>
        <v>144293.07597999991</v>
      </c>
      <c r="O26" s="61">
        <f t="shared" si="8"/>
        <v>135.1949718290746</v>
      </c>
      <c r="P26" s="43"/>
      <c r="Q26" s="41"/>
    </row>
    <row r="27" spans="1:17" s="4" customFormat="1" ht="31">
      <c r="A27" s="96" t="s">
        <v>124</v>
      </c>
      <c r="B27" s="102" t="s">
        <v>18</v>
      </c>
      <c r="C27" s="98">
        <v>45672.490000000005</v>
      </c>
      <c r="D27" s="98">
        <v>48631.536679999997</v>
      </c>
      <c r="E27" s="98">
        <v>36517.575679999994</v>
      </c>
      <c r="F27" s="114">
        <v>34766.429089999998</v>
      </c>
      <c r="G27" s="51">
        <v>27462.93419</v>
      </c>
      <c r="H27" s="52">
        <f t="shared" si="1"/>
        <v>-10906.060910000007</v>
      </c>
      <c r="I27" s="52">
        <f t="shared" si="2"/>
        <v>76.121159783493283</v>
      </c>
      <c r="J27" s="52">
        <f t="shared" si="3"/>
        <v>-13865.10759</v>
      </c>
      <c r="K27" s="52">
        <f t="shared" si="4"/>
        <v>71.489472600395729</v>
      </c>
      <c r="L27" s="52">
        <f t="shared" si="11"/>
        <v>-1751.1465899999966</v>
      </c>
      <c r="M27" s="52">
        <f t="shared" si="12"/>
        <v>95.204647194148023</v>
      </c>
      <c r="N27" s="52">
        <f t="shared" si="7"/>
        <v>7303.4948999999979</v>
      </c>
      <c r="O27" s="52">
        <f t="shared" si="8"/>
        <v>126.5940079434753</v>
      </c>
      <c r="P27" s="43"/>
      <c r="Q27" s="41"/>
    </row>
    <row r="28" spans="1:17" s="4" customFormat="1" ht="31">
      <c r="A28" s="96" t="s">
        <v>3</v>
      </c>
      <c r="B28" s="102" t="s">
        <v>4</v>
      </c>
      <c r="C28" s="98">
        <v>293419.69400000002</v>
      </c>
      <c r="D28" s="98">
        <v>313724.30976999999</v>
      </c>
      <c r="E28" s="98">
        <v>236678.81576999999</v>
      </c>
      <c r="F28" s="114">
        <v>244151.24711999999</v>
      </c>
      <c r="G28" s="51">
        <v>172641.74387000006</v>
      </c>
      <c r="H28" s="52">
        <f t="shared" si="1"/>
        <v>-49268.446880000032</v>
      </c>
      <c r="I28" s="52">
        <f t="shared" si="2"/>
        <v>83.208882059566179</v>
      </c>
      <c r="J28" s="52">
        <f t="shared" si="3"/>
        <v>-69573.062650000007</v>
      </c>
      <c r="K28" s="52">
        <f t="shared" si="4"/>
        <v>77.823502838844092</v>
      </c>
      <c r="L28" s="52">
        <f t="shared" si="11"/>
        <v>7472.4313499999989</v>
      </c>
      <c r="M28" s="52">
        <f t="shared" si="12"/>
        <v>103.15720328652547</v>
      </c>
      <c r="N28" s="52">
        <f t="shared" si="7"/>
        <v>71509.503249999922</v>
      </c>
      <c r="O28" s="52">
        <f t="shared" si="8"/>
        <v>141.42074891449593</v>
      </c>
      <c r="P28" s="43"/>
      <c r="Q28" s="41"/>
    </row>
    <row r="29" spans="1:17" s="4" customFormat="1" ht="46.5">
      <c r="A29" s="103" t="s">
        <v>115</v>
      </c>
      <c r="B29" s="104" t="s">
        <v>149</v>
      </c>
      <c r="C29" s="105">
        <f>C27+C28</f>
        <v>339092.18400000001</v>
      </c>
      <c r="D29" s="105">
        <f>D27+D28</f>
        <v>362355.84645000001</v>
      </c>
      <c r="E29" s="105">
        <f t="shared" ref="E29:G29" si="14">E27+E28</f>
        <v>273196.39145</v>
      </c>
      <c r="F29" s="117">
        <f t="shared" si="14"/>
        <v>278917.67621000001</v>
      </c>
      <c r="G29" s="58">
        <f t="shared" si="14"/>
        <v>200104.67806000006</v>
      </c>
      <c r="H29" s="50">
        <f t="shared" si="1"/>
        <v>-60174.507790000003</v>
      </c>
      <c r="I29" s="50">
        <f t="shared" si="2"/>
        <v>82.254233323761895</v>
      </c>
      <c r="J29" s="50">
        <f t="shared" si="3"/>
        <v>-83438.170240000007</v>
      </c>
      <c r="K29" s="50">
        <f t="shared" si="4"/>
        <v>76.973416861506806</v>
      </c>
      <c r="L29" s="50">
        <f t="shared" si="11"/>
        <v>5721.2847600000096</v>
      </c>
      <c r="M29" s="50">
        <f t="shared" si="12"/>
        <v>102.0942021706927</v>
      </c>
      <c r="N29" s="50">
        <f t="shared" si="7"/>
        <v>78812.998149999941</v>
      </c>
      <c r="O29" s="50">
        <f t="shared" si="8"/>
        <v>139.3858848848943</v>
      </c>
      <c r="P29" s="43"/>
      <c r="Q29" s="41"/>
    </row>
    <row r="30" spans="1:17" s="4" customFormat="1" ht="41.5" customHeight="1">
      <c r="A30" s="106" t="s">
        <v>122</v>
      </c>
      <c r="B30" s="107">
        <v>14040000</v>
      </c>
      <c r="C30" s="108">
        <f>SUM(C31:C32)</f>
        <v>316585.24600000004</v>
      </c>
      <c r="D30" s="108">
        <f>SUM(D31:D32)</f>
        <v>331327.46399999998</v>
      </c>
      <c r="E30" s="108">
        <f t="shared" ref="E30:G30" si="15">SUM(E31:E32)</f>
        <v>250279.06</v>
      </c>
      <c r="F30" s="108">
        <f t="shared" si="15"/>
        <v>275357.47528000001</v>
      </c>
      <c r="G30" s="54">
        <f t="shared" si="15"/>
        <v>209877.39744999999</v>
      </c>
      <c r="H30" s="55">
        <f t="shared" si="1"/>
        <v>-41227.77072000003</v>
      </c>
      <c r="I30" s="55">
        <f t="shared" si="2"/>
        <v>86.977355628253122</v>
      </c>
      <c r="J30" s="55">
        <f t="shared" si="3"/>
        <v>-55969.988719999965</v>
      </c>
      <c r="K30" s="55">
        <f t="shared" si="4"/>
        <v>83.107350038450193</v>
      </c>
      <c r="L30" s="55">
        <f t="shared" si="11"/>
        <v>25078.415280000016</v>
      </c>
      <c r="M30" s="55">
        <f t="shared" si="12"/>
        <v>110.02018118495411</v>
      </c>
      <c r="N30" s="55">
        <f t="shared" si="7"/>
        <v>65480.077830000024</v>
      </c>
      <c r="O30" s="55">
        <f t="shared" si="8"/>
        <v>131.19920421426019</v>
      </c>
      <c r="P30" s="43"/>
      <c r="Q30" s="41"/>
    </row>
    <row r="31" spans="1:17" s="4" customFormat="1" ht="65">
      <c r="A31" s="109" t="s">
        <v>120</v>
      </c>
      <c r="B31" s="97">
        <v>14040100</v>
      </c>
      <c r="C31" s="98">
        <v>174644.99600000001</v>
      </c>
      <c r="D31" s="98">
        <v>187746.18</v>
      </c>
      <c r="E31" s="98">
        <v>141995.73800000001</v>
      </c>
      <c r="F31" s="98">
        <v>161292.33018000002</v>
      </c>
      <c r="G31" s="51">
        <v>112645.15395000001</v>
      </c>
      <c r="H31" s="52">
        <f t="shared" si="1"/>
        <v>-13352.665819999995</v>
      </c>
      <c r="I31" s="52">
        <f t="shared" si="2"/>
        <v>92.354395415944239</v>
      </c>
      <c r="J31" s="52">
        <f t="shared" si="3"/>
        <v>-26453.849819999974</v>
      </c>
      <c r="K31" s="52">
        <f t="shared" si="4"/>
        <v>85.909779991262681</v>
      </c>
      <c r="L31" s="52">
        <f t="shared" si="11"/>
        <v>19296.592180000007</v>
      </c>
      <c r="M31" s="52">
        <f t="shared" si="12"/>
        <v>113.58955730065645</v>
      </c>
      <c r="N31" s="52">
        <f t="shared" si="7"/>
        <v>48647.176230000012</v>
      </c>
      <c r="O31" s="52">
        <f t="shared" si="8"/>
        <v>143.18621309851741</v>
      </c>
      <c r="P31" s="43"/>
      <c r="Q31" s="41"/>
    </row>
    <row r="32" spans="1:17" s="4" customFormat="1" ht="56">
      <c r="A32" s="110" t="s">
        <v>119</v>
      </c>
      <c r="B32" s="97">
        <v>14040200</v>
      </c>
      <c r="C32" s="98">
        <v>141940.25</v>
      </c>
      <c r="D32" s="98">
        <v>143581.28399999999</v>
      </c>
      <c r="E32" s="98">
        <v>108283.32199999999</v>
      </c>
      <c r="F32" s="114">
        <v>114065.14509999998</v>
      </c>
      <c r="G32" s="51">
        <v>97232.243499999997</v>
      </c>
      <c r="H32" s="52">
        <f t="shared" si="1"/>
        <v>-27875.10490000002</v>
      </c>
      <c r="I32" s="52">
        <f t="shared" si="2"/>
        <v>80.361381003626505</v>
      </c>
      <c r="J32" s="52">
        <f t="shared" si="3"/>
        <v>-29516.138900000005</v>
      </c>
      <c r="K32" s="52">
        <f t="shared" si="4"/>
        <v>79.442906430618066</v>
      </c>
      <c r="L32" s="52">
        <f t="shared" si="11"/>
        <v>5781.8230999999942</v>
      </c>
      <c r="M32" s="52">
        <f t="shared" si="12"/>
        <v>105.33953243510574</v>
      </c>
      <c r="N32" s="52">
        <f t="shared" si="7"/>
        <v>16832.901599999983</v>
      </c>
      <c r="O32" s="52">
        <f t="shared" si="8"/>
        <v>117.31205718810756</v>
      </c>
      <c r="P32" s="43"/>
      <c r="Q32" s="41"/>
    </row>
    <row r="33" spans="1:17" s="4" customFormat="1" ht="15.5" hidden="1">
      <c r="A33" s="96" t="s">
        <v>29</v>
      </c>
      <c r="B33" s="97">
        <v>16010000</v>
      </c>
      <c r="C33" s="98">
        <v>0</v>
      </c>
      <c r="D33" s="98">
        <v>0</v>
      </c>
      <c r="E33" s="98">
        <v>0</v>
      </c>
      <c r="F33" s="114">
        <v>0</v>
      </c>
      <c r="G33" s="51">
        <v>0</v>
      </c>
      <c r="H33" s="52">
        <f t="shared" si="1"/>
        <v>0</v>
      </c>
      <c r="I33" s="52">
        <f t="shared" si="2"/>
        <v>0</v>
      </c>
      <c r="J33" s="52">
        <f t="shared" si="3"/>
        <v>0</v>
      </c>
      <c r="K33" s="52">
        <f t="shared" si="4"/>
        <v>0</v>
      </c>
      <c r="L33" s="52">
        <f t="shared" si="5"/>
        <v>0</v>
      </c>
      <c r="M33" s="52">
        <f t="shared" si="6"/>
        <v>0</v>
      </c>
      <c r="N33" s="52">
        <f t="shared" si="7"/>
        <v>0</v>
      </c>
      <c r="O33" s="52">
        <f t="shared" si="8"/>
        <v>0</v>
      </c>
      <c r="P33" s="43"/>
      <c r="Q33" s="41"/>
    </row>
    <row r="34" spans="1:17" s="4" customFormat="1" ht="60.5">
      <c r="A34" s="99" t="s">
        <v>150</v>
      </c>
      <c r="B34" s="100">
        <v>18000000</v>
      </c>
      <c r="C34" s="101">
        <f t="shared" ref="C34:G34" si="16">C35+C39+C40+C41+C42</f>
        <v>1962378.2689999999</v>
      </c>
      <c r="D34" s="101">
        <f t="shared" si="16"/>
        <v>2069479.2709999997</v>
      </c>
      <c r="E34" s="101">
        <f>E35+E39+E40+E41+E42</f>
        <v>1567010.493</v>
      </c>
      <c r="F34" s="115">
        <f t="shared" si="16"/>
        <v>1626520.0636399998</v>
      </c>
      <c r="G34" s="53">
        <f t="shared" si="16"/>
        <v>1379285.5693399999</v>
      </c>
      <c r="H34" s="61">
        <f t="shared" si="1"/>
        <v>-335858.20536000002</v>
      </c>
      <c r="I34" s="61">
        <f t="shared" si="2"/>
        <v>82.885144486890965</v>
      </c>
      <c r="J34" s="61">
        <f t="shared" si="3"/>
        <v>-442959.20735999988</v>
      </c>
      <c r="K34" s="61">
        <f t="shared" si="4"/>
        <v>78.59561999159547</v>
      </c>
      <c r="L34" s="61">
        <f t="shared" si="5"/>
        <v>59509.570639999816</v>
      </c>
      <c r="M34" s="61">
        <f t="shared" si="6"/>
        <v>103.79764978638211</v>
      </c>
      <c r="N34" s="61">
        <f t="shared" si="7"/>
        <v>247234.4942999999</v>
      </c>
      <c r="O34" s="61">
        <f t="shared" si="8"/>
        <v>117.92482280651306</v>
      </c>
      <c r="P34" s="43"/>
      <c r="Q34" s="41"/>
    </row>
    <row r="35" spans="1:17" s="4" customFormat="1" ht="15.5">
      <c r="A35" s="96" t="s">
        <v>10</v>
      </c>
      <c r="B35" s="97">
        <v>18010000</v>
      </c>
      <c r="C35" s="98">
        <f t="shared" ref="C35:G35" si="17">SUM(C36:C38)</f>
        <v>873662.38199999998</v>
      </c>
      <c r="D35" s="98">
        <f t="shared" si="17"/>
        <v>930924.23999999987</v>
      </c>
      <c r="E35" s="98">
        <f t="shared" si="17"/>
        <v>713801.07199999993</v>
      </c>
      <c r="F35" s="114">
        <f t="shared" si="17"/>
        <v>766647.86167999997</v>
      </c>
      <c r="G35" s="51">
        <f t="shared" si="17"/>
        <v>636546.61983999994</v>
      </c>
      <c r="H35" s="52">
        <f t="shared" si="1"/>
        <v>-107014.52032000001</v>
      </c>
      <c r="I35" s="52">
        <f t="shared" si="2"/>
        <v>87.751044050332013</v>
      </c>
      <c r="J35" s="52">
        <f t="shared" si="3"/>
        <v>-164276.3783199999</v>
      </c>
      <c r="K35" s="52">
        <f t="shared" si="4"/>
        <v>82.353410593326061</v>
      </c>
      <c r="L35" s="52">
        <f t="shared" si="5"/>
        <v>52846.789680000045</v>
      </c>
      <c r="M35" s="52">
        <f t="shared" si="6"/>
        <v>107.40357387415077</v>
      </c>
      <c r="N35" s="52">
        <f t="shared" si="7"/>
        <v>130101.24184000003</v>
      </c>
      <c r="O35" s="52">
        <f t="shared" si="8"/>
        <v>120.43860383277219</v>
      </c>
      <c r="P35" s="43"/>
      <c r="Q35" s="41"/>
    </row>
    <row r="36" spans="1:17" s="22" customFormat="1" ht="31">
      <c r="A36" s="111" t="s">
        <v>12</v>
      </c>
      <c r="B36" s="112" t="s">
        <v>11</v>
      </c>
      <c r="C36" s="113">
        <v>248824.201</v>
      </c>
      <c r="D36" s="113">
        <v>265072.43799999997</v>
      </c>
      <c r="E36" s="113">
        <v>204617.42300000001</v>
      </c>
      <c r="F36" s="116">
        <v>223233.12609000003</v>
      </c>
      <c r="G36" s="62">
        <v>186940.72386999999</v>
      </c>
      <c r="H36" s="60">
        <f t="shared" si="1"/>
        <v>-25591.074909999967</v>
      </c>
      <c r="I36" s="60">
        <f t="shared" si="2"/>
        <v>89.715198599190941</v>
      </c>
      <c r="J36" s="60">
        <f t="shared" si="3"/>
        <v>-41839.311909999931</v>
      </c>
      <c r="K36" s="60">
        <f t="shared" si="4"/>
        <v>84.21589501131011</v>
      </c>
      <c r="L36" s="60">
        <f t="shared" si="5"/>
        <v>18615.703090000025</v>
      </c>
      <c r="M36" s="60">
        <f t="shared" si="6"/>
        <v>109.09780937374039</v>
      </c>
      <c r="N36" s="60">
        <f t="shared" si="7"/>
        <v>36292.402220000047</v>
      </c>
      <c r="O36" s="60">
        <f t="shared" si="8"/>
        <v>119.41385561619953</v>
      </c>
      <c r="P36" s="43"/>
      <c r="Q36" s="41"/>
    </row>
    <row r="37" spans="1:17" s="22" customFormat="1" ht="31">
      <c r="A37" s="111" t="s">
        <v>24</v>
      </c>
      <c r="B37" s="112" t="s">
        <v>13</v>
      </c>
      <c r="C37" s="113">
        <v>622863.84100000001</v>
      </c>
      <c r="D37" s="113">
        <v>663189.56199999992</v>
      </c>
      <c r="E37" s="113">
        <v>506723.40899999999</v>
      </c>
      <c r="F37" s="116">
        <v>541065.61670999997</v>
      </c>
      <c r="G37" s="62">
        <v>447066.89162000001</v>
      </c>
      <c r="H37" s="60">
        <f t="shared" si="1"/>
        <v>-81798.224290000042</v>
      </c>
      <c r="I37" s="60">
        <f t="shared" si="2"/>
        <v>86.867398794787306</v>
      </c>
      <c r="J37" s="60">
        <f t="shared" si="3"/>
        <v>-122123.94528999995</v>
      </c>
      <c r="K37" s="60">
        <f t="shared" si="4"/>
        <v>81.585363780197738</v>
      </c>
      <c r="L37" s="60">
        <f t="shared" si="5"/>
        <v>34342.207709999988</v>
      </c>
      <c r="M37" s="60">
        <f t="shared" si="6"/>
        <v>106.77730831061724</v>
      </c>
      <c r="N37" s="60">
        <f t="shared" si="7"/>
        <v>93998.725089999964</v>
      </c>
      <c r="O37" s="60">
        <f t="shared" si="8"/>
        <v>121.02565116136969</v>
      </c>
      <c r="P37" s="43"/>
      <c r="Q37" s="41"/>
    </row>
    <row r="38" spans="1:17" s="22" customFormat="1" ht="31">
      <c r="A38" s="111" t="s">
        <v>20</v>
      </c>
      <c r="B38" s="112" t="s">
        <v>14</v>
      </c>
      <c r="C38" s="113">
        <v>1974.3400000000001</v>
      </c>
      <c r="D38" s="113">
        <v>2662.24</v>
      </c>
      <c r="E38" s="113">
        <v>2460.2399999999998</v>
      </c>
      <c r="F38" s="116">
        <v>2349.11888</v>
      </c>
      <c r="G38" s="62">
        <v>2539.0043500000002</v>
      </c>
      <c r="H38" s="60">
        <f t="shared" si="1"/>
        <v>374.77887999999984</v>
      </c>
      <c r="I38" s="60">
        <f t="shared" si="2"/>
        <v>118.98248933820921</v>
      </c>
      <c r="J38" s="60">
        <f t="shared" si="3"/>
        <v>-313.12111999999979</v>
      </c>
      <c r="K38" s="60">
        <f t="shared" si="4"/>
        <v>88.238433800108183</v>
      </c>
      <c r="L38" s="60">
        <f t="shared" si="5"/>
        <v>-111.12111999999979</v>
      </c>
      <c r="M38" s="60">
        <f t="shared" si="6"/>
        <v>95.48332195232986</v>
      </c>
      <c r="N38" s="60">
        <f t="shared" si="7"/>
        <v>-189.88547000000017</v>
      </c>
      <c r="O38" s="60">
        <f t="shared" si="8"/>
        <v>92.521262517726683</v>
      </c>
      <c r="P38" s="43"/>
      <c r="Q38" s="41"/>
    </row>
    <row r="39" spans="1:17" s="4" customFormat="1" ht="15.5">
      <c r="A39" s="96" t="s">
        <v>32</v>
      </c>
      <c r="B39" s="97">
        <v>18020000</v>
      </c>
      <c r="C39" s="98">
        <v>4290.6000000000004</v>
      </c>
      <c r="D39" s="98">
        <v>4373.6000000000004</v>
      </c>
      <c r="E39" s="98">
        <v>3219.3</v>
      </c>
      <c r="F39" s="114">
        <v>3337.5029</v>
      </c>
      <c r="G39" s="51">
        <v>2735.3541400000004</v>
      </c>
      <c r="H39" s="52">
        <f t="shared" si="1"/>
        <v>-953.09710000000041</v>
      </c>
      <c r="I39" s="52">
        <f t="shared" si="2"/>
        <v>77.786391180720642</v>
      </c>
      <c r="J39" s="52">
        <f t="shared" si="3"/>
        <v>-1036.0971000000004</v>
      </c>
      <c r="K39" s="52">
        <f t="shared" si="4"/>
        <v>76.310199835375883</v>
      </c>
      <c r="L39" s="52">
        <f t="shared" si="5"/>
        <v>118.20289999999977</v>
      </c>
      <c r="M39" s="52">
        <f t="shared" si="6"/>
        <v>103.67169571024758</v>
      </c>
      <c r="N39" s="52">
        <f t="shared" si="7"/>
        <v>602.14875999999958</v>
      </c>
      <c r="O39" s="52">
        <f t="shared" si="8"/>
        <v>122.01355763023794</v>
      </c>
      <c r="P39" s="43"/>
      <c r="Q39" s="41"/>
    </row>
    <row r="40" spans="1:17" s="4" customFormat="1" ht="15.5">
      <c r="A40" s="96" t="s">
        <v>33</v>
      </c>
      <c r="B40" s="97">
        <v>18030000</v>
      </c>
      <c r="C40" s="98">
        <v>4002.828</v>
      </c>
      <c r="D40" s="98">
        <v>4120.2389999999996</v>
      </c>
      <c r="E40" s="98">
        <v>2941.3389999999999</v>
      </c>
      <c r="F40" s="114">
        <v>3326.5609300000001</v>
      </c>
      <c r="G40" s="51">
        <v>2935.17569</v>
      </c>
      <c r="H40" s="52">
        <f t="shared" si="1"/>
        <v>-676.26706999999988</v>
      </c>
      <c r="I40" s="52">
        <f t="shared" si="2"/>
        <v>83.10526782564726</v>
      </c>
      <c r="J40" s="52">
        <f t="shared" si="3"/>
        <v>-793.67806999999948</v>
      </c>
      <c r="K40" s="52">
        <f t="shared" si="4"/>
        <v>80.737086610752442</v>
      </c>
      <c r="L40" s="52">
        <f t="shared" si="5"/>
        <v>385.22193000000016</v>
      </c>
      <c r="M40" s="52">
        <f t="shared" si="6"/>
        <v>113.09682188962238</v>
      </c>
      <c r="N40" s="52">
        <f t="shared" si="7"/>
        <v>391.38524000000007</v>
      </c>
      <c r="O40" s="52">
        <f t="shared" si="8"/>
        <v>113.33430367842818</v>
      </c>
      <c r="P40" s="43"/>
      <c r="Q40" s="41"/>
    </row>
    <row r="41" spans="1:17" s="4" customFormat="1" ht="31" hidden="1">
      <c r="A41" s="96" t="s">
        <v>15</v>
      </c>
      <c r="B41" s="97">
        <v>18040000</v>
      </c>
      <c r="C41" s="98">
        <v>0</v>
      </c>
      <c r="D41" s="98">
        <v>0</v>
      </c>
      <c r="E41" s="98">
        <v>0</v>
      </c>
      <c r="F41" s="114">
        <v>0</v>
      </c>
      <c r="G41" s="51">
        <v>0</v>
      </c>
      <c r="H41" s="52">
        <f t="shared" si="1"/>
        <v>0</v>
      </c>
      <c r="I41" s="52">
        <f t="shared" si="2"/>
        <v>0</v>
      </c>
      <c r="J41" s="52">
        <f t="shared" si="3"/>
        <v>0</v>
      </c>
      <c r="K41" s="52">
        <f t="shared" si="4"/>
        <v>0</v>
      </c>
      <c r="L41" s="52">
        <f t="shared" si="5"/>
        <v>0</v>
      </c>
      <c r="M41" s="52">
        <f t="shared" si="6"/>
        <v>0</v>
      </c>
      <c r="N41" s="52">
        <f t="shared" si="7"/>
        <v>0</v>
      </c>
      <c r="O41" s="52">
        <f t="shared" si="8"/>
        <v>0</v>
      </c>
      <c r="P41" s="43"/>
      <c r="Q41" s="41"/>
    </row>
    <row r="42" spans="1:17" s="4" customFormat="1" ht="15.5">
      <c r="A42" s="96" t="s">
        <v>27</v>
      </c>
      <c r="B42" s="97">
        <v>18050000</v>
      </c>
      <c r="C42" s="98">
        <v>1080422.459</v>
      </c>
      <c r="D42" s="98">
        <v>1130061.192</v>
      </c>
      <c r="E42" s="98">
        <v>847048.78200000001</v>
      </c>
      <c r="F42" s="114">
        <v>853208.13812999986</v>
      </c>
      <c r="G42" s="51">
        <v>737068.41966999997</v>
      </c>
      <c r="H42" s="52">
        <f t="shared" si="1"/>
        <v>-227214.32087000017</v>
      </c>
      <c r="I42" s="52">
        <f t="shared" si="2"/>
        <v>78.969863225510736</v>
      </c>
      <c r="J42" s="52">
        <f t="shared" si="3"/>
        <v>-276853.05387000018</v>
      </c>
      <c r="K42" s="52">
        <f t="shared" si="4"/>
        <v>75.50105641801386</v>
      </c>
      <c r="L42" s="52">
        <f t="shared" si="5"/>
        <v>6159.3561299998546</v>
      </c>
      <c r="M42" s="52">
        <f t="shared" si="6"/>
        <v>100.72715482990917</v>
      </c>
      <c r="N42" s="52">
        <f t="shared" ref="N42:N73" si="18">F42-G42</f>
        <v>116139.71845999989</v>
      </c>
      <c r="O42" s="52">
        <f t="shared" ref="O42:O73" si="19">IF(G42=0,0,F42/G42*100)</f>
        <v>115.75697931977575</v>
      </c>
      <c r="P42" s="43"/>
      <c r="Q42" s="41"/>
    </row>
    <row r="43" spans="1:17" s="4" customFormat="1" ht="104" hidden="1">
      <c r="A43" s="33" t="s">
        <v>22</v>
      </c>
      <c r="B43" s="6">
        <v>19090100</v>
      </c>
      <c r="C43" s="51">
        <v>0</v>
      </c>
      <c r="D43" s="51">
        <v>0</v>
      </c>
      <c r="E43" s="51">
        <v>0</v>
      </c>
      <c r="F43" s="73">
        <v>0</v>
      </c>
      <c r="G43" s="51">
        <v>0</v>
      </c>
      <c r="H43" s="52">
        <f t="shared" si="1"/>
        <v>0</v>
      </c>
      <c r="I43" s="52">
        <f t="shared" si="2"/>
        <v>0</v>
      </c>
      <c r="J43" s="52">
        <f t="shared" si="3"/>
        <v>0</v>
      </c>
      <c r="K43" s="52">
        <f t="shared" si="4"/>
        <v>0</v>
      </c>
      <c r="L43" s="52">
        <f>F43-E43</f>
        <v>0</v>
      </c>
      <c r="M43" s="52">
        <f>IF(E43=0,0,F43/E43*100)</f>
        <v>0</v>
      </c>
      <c r="N43" s="52">
        <f t="shared" si="18"/>
        <v>0</v>
      </c>
      <c r="O43" s="52">
        <f t="shared" si="19"/>
        <v>0</v>
      </c>
      <c r="P43" s="43"/>
      <c r="Q43" s="41"/>
    </row>
    <row r="44" spans="1:17" s="4" customFormat="1" ht="15.5">
      <c r="A44" s="9" t="s">
        <v>109</v>
      </c>
      <c r="B44" s="6">
        <v>19090500</v>
      </c>
      <c r="C44" s="51">
        <v>0</v>
      </c>
      <c r="D44" s="51">
        <v>2.1</v>
      </c>
      <c r="E44" s="51">
        <v>2.1</v>
      </c>
      <c r="F44" s="73">
        <v>1.73</v>
      </c>
      <c r="G44" s="51">
        <v>3.15</v>
      </c>
      <c r="H44" s="52">
        <f t="shared" si="1"/>
        <v>1.73</v>
      </c>
      <c r="I44" s="52">
        <f t="shared" si="2"/>
        <v>0</v>
      </c>
      <c r="J44" s="52">
        <f t="shared" si="3"/>
        <v>-0.37000000000000011</v>
      </c>
      <c r="K44" s="52">
        <f t="shared" si="4"/>
        <v>82.38095238095238</v>
      </c>
      <c r="L44" s="52">
        <f>F44-E44</f>
        <v>-0.37000000000000011</v>
      </c>
      <c r="M44" s="52">
        <f>IF(E44=0,0,F44/E44*100)</f>
        <v>82.38095238095238</v>
      </c>
      <c r="N44" s="52">
        <f t="shared" si="18"/>
        <v>-1.42</v>
      </c>
      <c r="O44" s="52">
        <f t="shared" si="19"/>
        <v>54.920634920634924</v>
      </c>
      <c r="P44" s="43"/>
      <c r="Q44" s="41"/>
    </row>
    <row r="45" spans="1:17" s="15" customFormat="1" ht="15.5">
      <c r="A45" s="20" t="s">
        <v>44</v>
      </c>
      <c r="B45" s="11">
        <v>20000000</v>
      </c>
      <c r="C45" s="49">
        <f>C46+C47+C48+C49+C50+C51+C52+C53+C54+C55+C56+C72+C73+C74+C75+C76+C77+C78+C79+C80</f>
        <v>242259.44900000002</v>
      </c>
      <c r="D45" s="49">
        <f t="shared" ref="D45:G45" si="20">D46+D47+D48+D49+D50+D51+D52+D53+D54+D55+D56+D72+D73+D74+D75+D76+D77+D78+D79+D80</f>
        <v>288672.94699999999</v>
      </c>
      <c r="E45" s="49">
        <f t="shared" si="20"/>
        <v>227560.07900000003</v>
      </c>
      <c r="F45" s="49">
        <f t="shared" si="20"/>
        <v>259889.41199000002</v>
      </c>
      <c r="G45" s="49">
        <f t="shared" si="20"/>
        <v>222048.84834</v>
      </c>
      <c r="H45" s="57">
        <f t="shared" si="1"/>
        <v>17629.96299</v>
      </c>
      <c r="I45" s="57">
        <f t="shared" si="2"/>
        <v>107.27730664903807</v>
      </c>
      <c r="J45" s="57">
        <f t="shared" si="3"/>
        <v>-28783.535009999963</v>
      </c>
      <c r="K45" s="57">
        <f t="shared" si="4"/>
        <v>90.029015427621644</v>
      </c>
      <c r="L45" s="57">
        <f t="shared" si="5"/>
        <v>32329.332989999995</v>
      </c>
      <c r="M45" s="57">
        <f t="shared" si="6"/>
        <v>114.2069440000502</v>
      </c>
      <c r="N45" s="57">
        <f t="shared" si="18"/>
        <v>37840.563650000026</v>
      </c>
      <c r="O45" s="57">
        <f t="shared" si="19"/>
        <v>117.04154916041661</v>
      </c>
      <c r="P45" s="43"/>
      <c r="Q45" s="41"/>
    </row>
    <row r="46" spans="1:17" ht="46.5">
      <c r="A46" s="7" t="s">
        <v>123</v>
      </c>
      <c r="B46" s="6">
        <v>21010300</v>
      </c>
      <c r="C46" s="51">
        <v>7300.567</v>
      </c>
      <c r="D46" s="51">
        <v>7296.0059999999994</v>
      </c>
      <c r="E46" s="51">
        <v>4744.3910000000005</v>
      </c>
      <c r="F46" s="73">
        <v>5651.9131699999998</v>
      </c>
      <c r="G46" s="51">
        <v>5601.1846000000005</v>
      </c>
      <c r="H46" s="52">
        <f t="shared" si="1"/>
        <v>-1648.6538300000002</v>
      </c>
      <c r="I46" s="52">
        <f t="shared" si="2"/>
        <v>77.417454973017854</v>
      </c>
      <c r="J46" s="52">
        <f t="shared" si="3"/>
        <v>-1644.0928299999996</v>
      </c>
      <c r="K46" s="52">
        <f t="shared" si="4"/>
        <v>77.465851453521282</v>
      </c>
      <c r="L46" s="52">
        <f t="shared" si="5"/>
        <v>907.52216999999928</v>
      </c>
      <c r="M46" s="52">
        <f t="shared" si="6"/>
        <v>119.12831741734607</v>
      </c>
      <c r="N46" s="52">
        <f t="shared" si="18"/>
        <v>50.728569999999308</v>
      </c>
      <c r="O46" s="52">
        <f t="shared" si="19"/>
        <v>100.90567573866427</v>
      </c>
      <c r="P46" s="43"/>
      <c r="Q46" s="41"/>
    </row>
    <row r="47" spans="1:17" ht="31">
      <c r="A47" s="7" t="s">
        <v>25</v>
      </c>
      <c r="B47" s="6">
        <v>21050000</v>
      </c>
      <c r="C47" s="51">
        <v>2800</v>
      </c>
      <c r="D47" s="51">
        <v>2800</v>
      </c>
      <c r="E47" s="51">
        <v>2800</v>
      </c>
      <c r="F47" s="73">
        <v>2854.4259700000002</v>
      </c>
      <c r="G47" s="51">
        <v>1746.7117499999999</v>
      </c>
      <c r="H47" s="52">
        <f t="shared" si="1"/>
        <v>54.425970000000234</v>
      </c>
      <c r="I47" s="52">
        <f t="shared" si="2"/>
        <v>101.94378464285717</v>
      </c>
      <c r="J47" s="52">
        <f t="shared" si="3"/>
        <v>54.425970000000234</v>
      </c>
      <c r="K47" s="52">
        <f t="shared" si="4"/>
        <v>101.94378464285717</v>
      </c>
      <c r="L47" s="52">
        <f t="shared" si="5"/>
        <v>54.425970000000234</v>
      </c>
      <c r="M47" s="52">
        <f t="shared" si="6"/>
        <v>101.94378464285717</v>
      </c>
      <c r="N47" s="52">
        <f t="shared" si="18"/>
        <v>1107.7142200000003</v>
      </c>
      <c r="O47" s="52">
        <f t="shared" si="19"/>
        <v>163.41711618989225</v>
      </c>
      <c r="P47" s="43"/>
      <c r="Q47" s="41"/>
    </row>
    <row r="48" spans="1:17" ht="15.5">
      <c r="A48" s="9" t="s">
        <v>45</v>
      </c>
      <c r="B48" s="6">
        <v>21080500</v>
      </c>
      <c r="C48" s="51">
        <v>0</v>
      </c>
      <c r="D48" s="51">
        <v>2</v>
      </c>
      <c r="E48" s="51">
        <v>2</v>
      </c>
      <c r="F48" s="73">
        <v>60.275219999999997</v>
      </c>
      <c r="G48" s="51">
        <v>136.04774</v>
      </c>
      <c r="H48" s="52">
        <f t="shared" si="1"/>
        <v>60.275219999999997</v>
      </c>
      <c r="I48" s="52">
        <f t="shared" si="2"/>
        <v>0</v>
      </c>
      <c r="J48" s="52">
        <f t="shared" si="3"/>
        <v>58.275219999999997</v>
      </c>
      <c r="K48" s="52">
        <f t="shared" si="4"/>
        <v>3013.761</v>
      </c>
      <c r="L48" s="52">
        <f t="shared" si="5"/>
        <v>58.275219999999997</v>
      </c>
      <c r="M48" s="52">
        <f t="shared" si="6"/>
        <v>3013.761</v>
      </c>
      <c r="N48" s="52">
        <f t="shared" si="18"/>
        <v>-75.772520000000014</v>
      </c>
      <c r="O48" s="52">
        <f t="shared" si="19"/>
        <v>44.304462536459624</v>
      </c>
      <c r="P48" s="43"/>
      <c r="Q48" s="41"/>
    </row>
    <row r="49" spans="1:17" ht="31" hidden="1">
      <c r="A49" s="9" t="s">
        <v>121</v>
      </c>
      <c r="B49" s="6">
        <v>21080600</v>
      </c>
      <c r="C49" s="51">
        <v>0</v>
      </c>
      <c r="D49" s="51">
        <v>0</v>
      </c>
      <c r="E49" s="51">
        <v>0</v>
      </c>
      <c r="F49" s="73">
        <v>0</v>
      </c>
      <c r="G49" s="51">
        <v>0</v>
      </c>
      <c r="H49" s="52">
        <f t="shared" si="1"/>
        <v>0</v>
      </c>
      <c r="I49" s="52">
        <f t="shared" si="2"/>
        <v>0</v>
      </c>
      <c r="J49" s="52">
        <f t="shared" si="3"/>
        <v>0</v>
      </c>
      <c r="K49" s="52">
        <f t="shared" si="4"/>
        <v>0</v>
      </c>
      <c r="L49" s="52">
        <f t="shared" si="5"/>
        <v>0</v>
      </c>
      <c r="M49" s="52">
        <f t="shared" si="6"/>
        <v>0</v>
      </c>
      <c r="N49" s="52">
        <f t="shared" si="18"/>
        <v>0</v>
      </c>
      <c r="O49" s="52">
        <f t="shared" si="19"/>
        <v>0</v>
      </c>
      <c r="P49" s="43"/>
      <c r="Q49" s="41"/>
    </row>
    <row r="50" spans="1:17" ht="77.5">
      <c r="A50" s="9" t="s">
        <v>49</v>
      </c>
      <c r="B50" s="6">
        <v>21080900</v>
      </c>
      <c r="C50" s="51">
        <v>10</v>
      </c>
      <c r="D50" s="51">
        <v>10</v>
      </c>
      <c r="E50" s="51">
        <v>10</v>
      </c>
      <c r="F50" s="73">
        <v>37.237319999999997</v>
      </c>
      <c r="G50" s="51">
        <v>74.126249999999999</v>
      </c>
      <c r="H50" s="52">
        <f t="shared" si="1"/>
        <v>27.237319999999997</v>
      </c>
      <c r="I50" s="52">
        <f t="shared" si="2"/>
        <v>372.37319999999994</v>
      </c>
      <c r="J50" s="52">
        <f t="shared" si="3"/>
        <v>27.237319999999997</v>
      </c>
      <c r="K50" s="52">
        <f t="shared" si="4"/>
        <v>372.37319999999994</v>
      </c>
      <c r="L50" s="52">
        <f t="shared" si="5"/>
        <v>27.237319999999997</v>
      </c>
      <c r="M50" s="52">
        <f t="shared" si="6"/>
        <v>372.37319999999994</v>
      </c>
      <c r="N50" s="52">
        <f t="shared" si="18"/>
        <v>-36.888930000000002</v>
      </c>
      <c r="O50" s="52">
        <f t="shared" si="19"/>
        <v>50.234997723478529</v>
      </c>
      <c r="P50" s="43"/>
      <c r="Q50" s="41"/>
    </row>
    <row r="51" spans="1:17" ht="15.5">
      <c r="A51" s="9" t="s">
        <v>26</v>
      </c>
      <c r="B51" s="6">
        <v>21081100</v>
      </c>
      <c r="C51" s="51">
        <v>23775</v>
      </c>
      <c r="D51" s="51">
        <v>34014.076999999997</v>
      </c>
      <c r="E51" s="51">
        <v>27484.161999999997</v>
      </c>
      <c r="F51" s="73">
        <v>49462.267780000009</v>
      </c>
      <c r="G51" s="51">
        <v>27040.183199999996</v>
      </c>
      <c r="H51" s="52">
        <f t="shared" si="1"/>
        <v>25687.267780000009</v>
      </c>
      <c r="I51" s="52">
        <f t="shared" si="2"/>
        <v>208.04318729758151</v>
      </c>
      <c r="J51" s="52">
        <f t="shared" si="3"/>
        <v>15448.190780000012</v>
      </c>
      <c r="K51" s="52">
        <f t="shared" si="4"/>
        <v>145.41705124028505</v>
      </c>
      <c r="L51" s="52">
        <f t="shared" si="5"/>
        <v>21978.105780000013</v>
      </c>
      <c r="M51" s="52">
        <f t="shared" si="6"/>
        <v>179.96643950796104</v>
      </c>
      <c r="N51" s="52">
        <f t="shared" si="18"/>
        <v>22422.084580000013</v>
      </c>
      <c r="O51" s="52">
        <f t="shared" si="19"/>
        <v>182.92134862459076</v>
      </c>
      <c r="P51" s="43"/>
      <c r="Q51" s="41"/>
    </row>
    <row r="52" spans="1:17" ht="84">
      <c r="A52" s="26" t="s">
        <v>137</v>
      </c>
      <c r="B52" s="6">
        <v>21081500</v>
      </c>
      <c r="C52" s="51">
        <v>3751.15</v>
      </c>
      <c r="D52" s="51">
        <v>7629.0249999999996</v>
      </c>
      <c r="E52" s="51">
        <v>6243.2139999999999</v>
      </c>
      <c r="F52" s="73">
        <v>7915.8029599999991</v>
      </c>
      <c r="G52" s="51">
        <v>5261.9703399999999</v>
      </c>
      <c r="H52" s="52">
        <f t="shared" si="1"/>
        <v>4164.6529599999994</v>
      </c>
      <c r="I52" s="52">
        <f t="shared" si="2"/>
        <v>211.02336510136888</v>
      </c>
      <c r="J52" s="52">
        <f t="shared" si="3"/>
        <v>286.77795999999944</v>
      </c>
      <c r="K52" s="52">
        <f t="shared" si="4"/>
        <v>103.75903814707645</v>
      </c>
      <c r="L52" s="52">
        <f>F52-E52</f>
        <v>1672.5889599999991</v>
      </c>
      <c r="M52" s="52">
        <f>IF(E52=0,0,F52/E52*100)</f>
        <v>126.79051142568554</v>
      </c>
      <c r="N52" s="52">
        <f t="shared" si="18"/>
        <v>2653.8326199999992</v>
      </c>
      <c r="O52" s="52">
        <f t="shared" si="19"/>
        <v>150.43419952078253</v>
      </c>
      <c r="P52" s="43"/>
      <c r="Q52" s="41"/>
    </row>
    <row r="53" spans="1:17" ht="45">
      <c r="A53" s="86" t="s">
        <v>127</v>
      </c>
      <c r="B53" s="6">
        <v>21081700</v>
      </c>
      <c r="C53" s="51">
        <v>349.1</v>
      </c>
      <c r="D53" s="51">
        <v>501.5</v>
      </c>
      <c r="E53" s="51">
        <v>429.5</v>
      </c>
      <c r="F53" s="73">
        <v>466.06052999999997</v>
      </c>
      <c r="G53" s="51">
        <v>295.93419</v>
      </c>
      <c r="H53" s="52">
        <f t="shared" si="1"/>
        <v>116.96052999999995</v>
      </c>
      <c r="I53" s="52">
        <f t="shared" si="2"/>
        <v>133.5034460040103</v>
      </c>
      <c r="J53" s="52">
        <f t="shared" si="3"/>
        <v>-35.439470000000028</v>
      </c>
      <c r="K53" s="52">
        <f t="shared" si="4"/>
        <v>92.933306081754736</v>
      </c>
      <c r="L53" s="52">
        <f>F53-E53</f>
        <v>36.560529999999972</v>
      </c>
      <c r="M53" s="52">
        <f>IF(E53=0,0,F53/E53*100)</f>
        <v>108.51234691501746</v>
      </c>
      <c r="N53" s="52">
        <f t="shared" si="18"/>
        <v>170.12633999999997</v>
      </c>
      <c r="O53" s="52">
        <f t="shared" si="19"/>
        <v>157.4878962109785</v>
      </c>
      <c r="P53" s="43"/>
      <c r="Q53" s="41"/>
    </row>
    <row r="54" spans="1:17" ht="46.5">
      <c r="A54" s="9" t="s">
        <v>126</v>
      </c>
      <c r="B54" s="6">
        <v>21081800</v>
      </c>
      <c r="C54" s="51">
        <v>1135</v>
      </c>
      <c r="D54" s="51">
        <v>1271.6600000000001</v>
      </c>
      <c r="E54" s="51">
        <v>1015.66</v>
      </c>
      <c r="F54" s="51">
        <v>998.97388999999998</v>
      </c>
      <c r="G54" s="51">
        <v>903.66700000000003</v>
      </c>
      <c r="H54" s="52">
        <f t="shared" si="1"/>
        <v>-136.02611000000002</v>
      </c>
      <c r="I54" s="52">
        <f t="shared" si="2"/>
        <v>88.015320704845806</v>
      </c>
      <c r="J54" s="52">
        <f t="shared" si="3"/>
        <v>-272.6861100000001</v>
      </c>
      <c r="K54" s="52">
        <f t="shared" si="4"/>
        <v>78.556681031093206</v>
      </c>
      <c r="L54" s="52">
        <f>F54-E54</f>
        <v>-16.686109999999985</v>
      </c>
      <c r="M54" s="52">
        <f>IF(E54=0,0,F54/E54*100)</f>
        <v>98.357116554752579</v>
      </c>
      <c r="N54" s="52">
        <f t="shared" si="18"/>
        <v>95.306889999999953</v>
      </c>
      <c r="O54" s="52">
        <f t="shared" si="19"/>
        <v>110.54668257223071</v>
      </c>
      <c r="P54" s="43"/>
      <c r="Q54" s="41"/>
    </row>
    <row r="55" spans="1:17" ht="52">
      <c r="A55" s="33" t="s">
        <v>114</v>
      </c>
      <c r="B55" s="6">
        <v>21082400</v>
      </c>
      <c r="C55" s="51">
        <v>50</v>
      </c>
      <c r="D55" s="51">
        <v>211.8</v>
      </c>
      <c r="E55" s="51">
        <v>191.8</v>
      </c>
      <c r="F55" s="73">
        <v>207.85512</v>
      </c>
      <c r="G55" s="51">
        <v>326.79813000000001</v>
      </c>
      <c r="H55" s="52">
        <f t="shared" si="1"/>
        <v>157.85512</v>
      </c>
      <c r="I55" s="52">
        <f t="shared" si="2"/>
        <v>415.71024000000006</v>
      </c>
      <c r="J55" s="52">
        <f t="shared" si="3"/>
        <v>-3.9448800000000119</v>
      </c>
      <c r="K55" s="52">
        <f t="shared" si="4"/>
        <v>98.13745042492917</v>
      </c>
      <c r="L55" s="52">
        <f>F55-E55</f>
        <v>16.055119999999988</v>
      </c>
      <c r="M55" s="52">
        <f>IF(E55=0,0,F55/E55*100)</f>
        <v>108.37076120959333</v>
      </c>
      <c r="N55" s="52">
        <f t="shared" si="18"/>
        <v>-118.94301000000002</v>
      </c>
      <c r="O55" s="52">
        <f t="shared" si="19"/>
        <v>63.603521843897937</v>
      </c>
      <c r="P55" s="43"/>
      <c r="Q55" s="41"/>
    </row>
    <row r="56" spans="1:17" ht="15">
      <c r="A56" s="30" t="s">
        <v>34</v>
      </c>
      <c r="B56" s="28">
        <v>22010000</v>
      </c>
      <c r="C56" s="53">
        <f t="shared" ref="C56:G56" si="21">SUM(C57:C71)</f>
        <v>100977.928</v>
      </c>
      <c r="D56" s="53">
        <f t="shared" si="21"/>
        <v>99170.225000000006</v>
      </c>
      <c r="E56" s="53">
        <f t="shared" si="21"/>
        <v>75057.713000000003</v>
      </c>
      <c r="F56" s="75">
        <f>SUM(F57:F71)</f>
        <v>70979.67300000001</v>
      </c>
      <c r="G56" s="53">
        <f t="shared" si="21"/>
        <v>80155.894839999994</v>
      </c>
      <c r="H56" s="61">
        <f t="shared" si="1"/>
        <v>-29998.25499999999</v>
      </c>
      <c r="I56" s="61">
        <f t="shared" si="2"/>
        <v>70.292265256225122</v>
      </c>
      <c r="J56" s="61">
        <f t="shared" si="3"/>
        <v>-28190.551999999996</v>
      </c>
      <c r="K56" s="61">
        <f t="shared" si="4"/>
        <v>71.573572612142414</v>
      </c>
      <c r="L56" s="61">
        <f>F56-E56</f>
        <v>-4078.0399999999936</v>
      </c>
      <c r="M56" s="61">
        <f>IF(E56=0,0,F56/E56*100)</f>
        <v>94.566794221401338</v>
      </c>
      <c r="N56" s="61">
        <f t="shared" si="18"/>
        <v>-9176.2218399999838</v>
      </c>
      <c r="O56" s="61">
        <f t="shared" si="19"/>
        <v>88.552031190822916</v>
      </c>
      <c r="P56" s="43"/>
      <c r="Q56" s="41"/>
    </row>
    <row r="57" spans="1:17" ht="46.5">
      <c r="A57" s="9" t="s">
        <v>21</v>
      </c>
      <c r="B57" s="6">
        <v>22010200</v>
      </c>
      <c r="C57" s="51">
        <v>5.4</v>
      </c>
      <c r="D57" s="51">
        <v>5.4</v>
      </c>
      <c r="E57" s="51">
        <v>5.4</v>
      </c>
      <c r="F57" s="73">
        <v>0.90839999999999999</v>
      </c>
      <c r="G57" s="51">
        <v>4.2418000000000005</v>
      </c>
      <c r="H57" s="52">
        <f t="shared" si="1"/>
        <v>-4.4916</v>
      </c>
      <c r="I57" s="52">
        <f t="shared" si="2"/>
        <v>16.822222222222223</v>
      </c>
      <c r="J57" s="52">
        <f t="shared" si="3"/>
        <v>-4.4916</v>
      </c>
      <c r="K57" s="52">
        <f t="shared" si="4"/>
        <v>16.822222222222223</v>
      </c>
      <c r="L57" s="52">
        <f t="shared" si="5"/>
        <v>-4.4916</v>
      </c>
      <c r="M57" s="52">
        <f t="shared" si="6"/>
        <v>16.822222222222223</v>
      </c>
      <c r="N57" s="52">
        <f t="shared" si="18"/>
        <v>-3.3334000000000006</v>
      </c>
      <c r="O57" s="52">
        <f t="shared" si="19"/>
        <v>21.415436842849729</v>
      </c>
      <c r="P57" s="43"/>
      <c r="Q57" s="41"/>
    </row>
    <row r="58" spans="1:17" ht="62">
      <c r="A58" s="9" t="s">
        <v>138</v>
      </c>
      <c r="B58" s="6">
        <v>22010300</v>
      </c>
      <c r="C58" s="51">
        <v>1210.2779999999998</v>
      </c>
      <c r="D58" s="51">
        <v>1307.1379999999999</v>
      </c>
      <c r="E58" s="51">
        <v>993.94200000000001</v>
      </c>
      <c r="F58" s="73">
        <v>1081.0815599999999</v>
      </c>
      <c r="G58" s="51">
        <v>970.48621999999989</v>
      </c>
      <c r="H58" s="52">
        <f t="shared" si="1"/>
        <v>-129.19643999999994</v>
      </c>
      <c r="I58" s="52">
        <f t="shared" si="2"/>
        <v>89.325060853787321</v>
      </c>
      <c r="J58" s="52">
        <f t="shared" si="3"/>
        <v>-226.05644000000007</v>
      </c>
      <c r="K58" s="52">
        <f t="shared" si="4"/>
        <v>82.706000437597254</v>
      </c>
      <c r="L58" s="52">
        <f>F58-E58</f>
        <v>87.139559999999847</v>
      </c>
      <c r="M58" s="52">
        <f>IF(E58=0,0,F58/E58*100)</f>
        <v>108.76706689122703</v>
      </c>
      <c r="N58" s="52">
        <f t="shared" si="18"/>
        <v>110.59533999999996</v>
      </c>
      <c r="O58" s="52">
        <f t="shared" si="19"/>
        <v>111.39586917576223</v>
      </c>
      <c r="P58" s="43"/>
      <c r="Q58" s="41"/>
    </row>
    <row r="59" spans="1:17" ht="70">
      <c r="A59" s="26" t="s">
        <v>139</v>
      </c>
      <c r="B59" s="6">
        <v>22010500</v>
      </c>
      <c r="C59" s="51">
        <v>6.2</v>
      </c>
      <c r="D59" s="51">
        <v>6.2</v>
      </c>
      <c r="E59" s="51">
        <v>5.4</v>
      </c>
      <c r="F59" s="73">
        <v>64.930000000000007</v>
      </c>
      <c r="G59" s="51">
        <v>8.58</v>
      </c>
      <c r="H59" s="52">
        <f t="shared" si="1"/>
        <v>58.730000000000004</v>
      </c>
      <c r="I59" s="52">
        <f t="shared" si="2"/>
        <v>1047.258064516129</v>
      </c>
      <c r="J59" s="52">
        <f t="shared" si="3"/>
        <v>58.730000000000004</v>
      </c>
      <c r="K59" s="52">
        <f t="shared" si="4"/>
        <v>1047.258064516129</v>
      </c>
      <c r="L59" s="52">
        <f t="shared" si="5"/>
        <v>59.530000000000008</v>
      </c>
      <c r="M59" s="52">
        <f t="shared" si="6"/>
        <v>1202.4074074074074</v>
      </c>
      <c r="N59" s="52">
        <f t="shared" si="18"/>
        <v>56.350000000000009</v>
      </c>
      <c r="O59" s="52">
        <f t="shared" si="19"/>
        <v>756.75990675990681</v>
      </c>
      <c r="P59" s="43"/>
      <c r="Q59" s="41"/>
    </row>
    <row r="60" spans="1:17" ht="31">
      <c r="A60" s="9" t="s">
        <v>140</v>
      </c>
      <c r="B60" s="6">
        <v>22010600</v>
      </c>
      <c r="C60" s="51">
        <v>500</v>
      </c>
      <c r="D60" s="51">
        <v>500</v>
      </c>
      <c r="E60" s="51">
        <v>500</v>
      </c>
      <c r="F60" s="73">
        <v>0</v>
      </c>
      <c r="G60" s="51">
        <v>500</v>
      </c>
      <c r="H60" s="52">
        <f t="shared" si="1"/>
        <v>-500</v>
      </c>
      <c r="I60" s="52">
        <f t="shared" si="2"/>
        <v>0</v>
      </c>
      <c r="J60" s="52">
        <f t="shared" si="3"/>
        <v>-500</v>
      </c>
      <c r="K60" s="52">
        <f t="shared" si="4"/>
        <v>0</v>
      </c>
      <c r="L60" s="52">
        <f t="shared" si="5"/>
        <v>-500</v>
      </c>
      <c r="M60" s="52">
        <f t="shared" si="6"/>
        <v>0</v>
      </c>
      <c r="N60" s="52">
        <f t="shared" si="18"/>
        <v>-500</v>
      </c>
      <c r="O60" s="52">
        <f t="shared" si="19"/>
        <v>0</v>
      </c>
      <c r="P60" s="43"/>
      <c r="Q60" s="41"/>
    </row>
    <row r="61" spans="1:17" ht="62">
      <c r="A61" s="9" t="s">
        <v>141</v>
      </c>
      <c r="B61" s="6">
        <v>22010900</v>
      </c>
      <c r="C61" s="51">
        <v>0</v>
      </c>
      <c r="D61" s="51">
        <v>0</v>
      </c>
      <c r="E61" s="51">
        <v>0</v>
      </c>
      <c r="F61" s="73">
        <v>43.611339999999998</v>
      </c>
      <c r="G61" s="51">
        <v>37.757589999999993</v>
      </c>
      <c r="H61" s="52">
        <f t="shared" si="1"/>
        <v>43.611339999999998</v>
      </c>
      <c r="I61" s="52">
        <f t="shared" si="2"/>
        <v>0</v>
      </c>
      <c r="J61" s="52">
        <f t="shared" si="3"/>
        <v>43.611339999999998</v>
      </c>
      <c r="K61" s="52">
        <f t="shared" si="4"/>
        <v>0</v>
      </c>
      <c r="L61" s="52">
        <f t="shared" si="5"/>
        <v>43.611339999999998</v>
      </c>
      <c r="M61" s="52">
        <f t="shared" si="6"/>
        <v>0</v>
      </c>
      <c r="N61" s="52">
        <f t="shared" si="18"/>
        <v>5.8537500000000051</v>
      </c>
      <c r="O61" s="52">
        <f t="shared" si="19"/>
        <v>115.50350538792335</v>
      </c>
      <c r="P61" s="43"/>
      <c r="Q61" s="41"/>
    </row>
    <row r="62" spans="1:17" ht="62">
      <c r="A62" s="9" t="s">
        <v>142</v>
      </c>
      <c r="B62" s="6">
        <v>22011000</v>
      </c>
      <c r="C62" s="51">
        <v>2032.3</v>
      </c>
      <c r="D62" s="51">
        <v>2032.3</v>
      </c>
      <c r="E62" s="51">
        <v>1032.3</v>
      </c>
      <c r="F62" s="73">
        <v>723.28</v>
      </c>
      <c r="G62" s="51">
        <v>1085.0899999999999</v>
      </c>
      <c r="H62" s="52">
        <f t="shared" si="1"/>
        <v>-1309.02</v>
      </c>
      <c r="I62" s="52">
        <f t="shared" si="2"/>
        <v>35.589233872951823</v>
      </c>
      <c r="J62" s="52">
        <f t="shared" si="3"/>
        <v>-1309.02</v>
      </c>
      <c r="K62" s="52">
        <f t="shared" si="4"/>
        <v>35.589233872951823</v>
      </c>
      <c r="L62" s="52">
        <f t="shared" si="5"/>
        <v>-309.02</v>
      </c>
      <c r="M62" s="52">
        <f t="shared" si="6"/>
        <v>70.06490361329071</v>
      </c>
      <c r="N62" s="52">
        <f t="shared" si="18"/>
        <v>-361.80999999999995</v>
      </c>
      <c r="O62" s="52">
        <f t="shared" si="19"/>
        <v>66.656222064529217</v>
      </c>
      <c r="P62" s="43"/>
      <c r="Q62" s="41"/>
    </row>
    <row r="63" spans="1:17" ht="62">
      <c r="A63" s="9" t="s">
        <v>143</v>
      </c>
      <c r="B63" s="6">
        <v>22011100</v>
      </c>
      <c r="C63" s="51">
        <v>14300</v>
      </c>
      <c r="D63" s="51">
        <v>15050</v>
      </c>
      <c r="E63" s="51">
        <v>11290</v>
      </c>
      <c r="F63" s="73">
        <v>12220.257</v>
      </c>
      <c r="G63" s="51">
        <v>10601.656800000001</v>
      </c>
      <c r="H63" s="52">
        <f t="shared" si="1"/>
        <v>-2079.7430000000004</v>
      </c>
      <c r="I63" s="52">
        <f t="shared" si="2"/>
        <v>85.45634265734266</v>
      </c>
      <c r="J63" s="52">
        <f t="shared" si="3"/>
        <v>-2829.7430000000004</v>
      </c>
      <c r="K63" s="52">
        <f t="shared" si="4"/>
        <v>81.197720930232549</v>
      </c>
      <c r="L63" s="52">
        <f t="shared" si="5"/>
        <v>930.25699999999961</v>
      </c>
      <c r="M63" s="52">
        <f t="shared" si="6"/>
        <v>108.23965456155891</v>
      </c>
      <c r="N63" s="52">
        <f t="shared" si="18"/>
        <v>1618.6001999999989</v>
      </c>
      <c r="O63" s="52">
        <f t="shared" si="19"/>
        <v>115.26742687991936</v>
      </c>
      <c r="P63" s="43"/>
      <c r="Q63" s="41"/>
    </row>
    <row r="64" spans="1:17" ht="31">
      <c r="A64" s="9" t="s">
        <v>28</v>
      </c>
      <c r="B64" s="6">
        <v>22011800</v>
      </c>
      <c r="C64" s="51">
        <v>1500</v>
      </c>
      <c r="D64" s="51">
        <v>0</v>
      </c>
      <c r="E64" s="51">
        <v>0</v>
      </c>
      <c r="F64" s="73">
        <v>-1011.94141</v>
      </c>
      <c r="G64" s="51">
        <v>1833.30267</v>
      </c>
      <c r="H64" s="52">
        <f t="shared" si="1"/>
        <v>-2511.9414099999999</v>
      </c>
      <c r="I64" s="52">
        <f t="shared" si="2"/>
        <v>-67.462760666666668</v>
      </c>
      <c r="J64" s="52">
        <f t="shared" si="3"/>
        <v>-1011.94141</v>
      </c>
      <c r="K64" s="52">
        <f t="shared" si="4"/>
        <v>0</v>
      </c>
      <c r="L64" s="52">
        <f t="shared" si="5"/>
        <v>-1011.94141</v>
      </c>
      <c r="M64" s="52">
        <f t="shared" si="6"/>
        <v>0</v>
      </c>
      <c r="N64" s="52">
        <f t="shared" si="18"/>
        <v>-2845.2440799999999</v>
      </c>
      <c r="O64" s="52">
        <f t="shared" si="19"/>
        <v>-55.197727388898635</v>
      </c>
      <c r="P64" s="43"/>
      <c r="Q64" s="41"/>
    </row>
    <row r="65" spans="1:17" ht="15.5">
      <c r="A65" s="9" t="s">
        <v>8</v>
      </c>
      <c r="B65" s="6">
        <v>22012500</v>
      </c>
      <c r="C65" s="51">
        <v>67881.233999999997</v>
      </c>
      <c r="D65" s="51">
        <v>66635.801000000007</v>
      </c>
      <c r="E65" s="51">
        <v>51102.642000000007</v>
      </c>
      <c r="F65" s="73">
        <v>48181.579460000008</v>
      </c>
      <c r="G65" s="51">
        <v>54258.831529999996</v>
      </c>
      <c r="H65" s="52">
        <f t="shared" si="1"/>
        <v>-19699.654539999989</v>
      </c>
      <c r="I65" s="52">
        <f t="shared" si="2"/>
        <v>70.979233318003637</v>
      </c>
      <c r="J65" s="52">
        <f t="shared" si="3"/>
        <v>-18454.221539999999</v>
      </c>
      <c r="K65" s="52">
        <f t="shared" si="4"/>
        <v>72.305845711976971</v>
      </c>
      <c r="L65" s="52">
        <f t="shared" si="5"/>
        <v>-2921.062539999999</v>
      </c>
      <c r="M65" s="52">
        <f t="shared" si="6"/>
        <v>94.283930486412032</v>
      </c>
      <c r="N65" s="52">
        <f t="shared" si="18"/>
        <v>-6077.2520699999877</v>
      </c>
      <c r="O65" s="52">
        <f t="shared" si="19"/>
        <v>88.799515399368971</v>
      </c>
      <c r="P65" s="43"/>
      <c r="Q65" s="41"/>
    </row>
    <row r="66" spans="1:17" ht="31">
      <c r="A66" s="9" t="s">
        <v>31</v>
      </c>
      <c r="B66" s="6">
        <v>22012600</v>
      </c>
      <c r="C66" s="51">
        <v>12497.165999999999</v>
      </c>
      <c r="D66" s="51">
        <v>12576.535999999998</v>
      </c>
      <c r="E66" s="51">
        <v>9374.7289999999994</v>
      </c>
      <c r="F66" s="73">
        <v>8436.779050000001</v>
      </c>
      <c r="G66" s="51">
        <v>9806.2064800000007</v>
      </c>
      <c r="H66" s="52">
        <f t="shared" si="1"/>
        <v>-4060.3869499999983</v>
      </c>
      <c r="I66" s="52">
        <f t="shared" si="2"/>
        <v>67.509538162492206</v>
      </c>
      <c r="J66" s="52">
        <f t="shared" si="3"/>
        <v>-4139.7569499999972</v>
      </c>
      <c r="K66" s="52">
        <f t="shared" si="4"/>
        <v>67.083488251454952</v>
      </c>
      <c r="L66" s="52">
        <f t="shared" si="5"/>
        <v>-937.94994999999835</v>
      </c>
      <c r="M66" s="52">
        <f t="shared" si="6"/>
        <v>89.994911319569894</v>
      </c>
      <c r="N66" s="52">
        <f t="shared" si="18"/>
        <v>-1369.4274299999997</v>
      </c>
      <c r="O66" s="52">
        <f t="shared" si="19"/>
        <v>86.035094888191665</v>
      </c>
      <c r="P66" s="43"/>
      <c r="Q66" s="41"/>
    </row>
    <row r="67" spans="1:17" ht="78">
      <c r="A67" s="33" t="s">
        <v>144</v>
      </c>
      <c r="B67" s="6">
        <v>22012900</v>
      </c>
      <c r="C67" s="51">
        <v>64.55</v>
      </c>
      <c r="D67" s="51">
        <v>76.05</v>
      </c>
      <c r="E67" s="51">
        <v>60.5</v>
      </c>
      <c r="F67" s="73">
        <v>117.02500000000001</v>
      </c>
      <c r="G67" s="51">
        <v>99.954000000000008</v>
      </c>
      <c r="H67" s="52">
        <f t="shared" si="1"/>
        <v>52.475000000000009</v>
      </c>
      <c r="I67" s="52">
        <f t="shared" si="2"/>
        <v>181.2935708752905</v>
      </c>
      <c r="J67" s="52">
        <f t="shared" si="3"/>
        <v>40.975000000000009</v>
      </c>
      <c r="K67" s="52">
        <f t="shared" si="4"/>
        <v>153.87902695595002</v>
      </c>
      <c r="L67" s="52">
        <f t="shared" si="5"/>
        <v>56.525000000000006</v>
      </c>
      <c r="M67" s="52">
        <f t="shared" si="6"/>
        <v>193.4297520661157</v>
      </c>
      <c r="N67" s="52">
        <f t="shared" si="18"/>
        <v>17.070999999999998</v>
      </c>
      <c r="O67" s="52">
        <f t="shared" si="19"/>
        <v>117.07885627388599</v>
      </c>
      <c r="P67" s="43"/>
      <c r="Q67" s="41"/>
    </row>
    <row r="68" spans="1:17" ht="15.5">
      <c r="A68" s="9" t="s">
        <v>145</v>
      </c>
      <c r="B68" s="6">
        <v>22013100</v>
      </c>
      <c r="C68" s="51">
        <v>0.8</v>
      </c>
      <c r="D68" s="51">
        <v>0.8</v>
      </c>
      <c r="E68" s="51">
        <v>0.8</v>
      </c>
      <c r="F68" s="73">
        <v>1.2</v>
      </c>
      <c r="G68" s="51">
        <v>0.78</v>
      </c>
      <c r="H68" s="52">
        <f t="shared" si="1"/>
        <v>0.39999999999999991</v>
      </c>
      <c r="I68" s="52">
        <f t="shared" si="2"/>
        <v>149.99999999999997</v>
      </c>
      <c r="J68" s="52">
        <f t="shared" si="3"/>
        <v>0.39999999999999991</v>
      </c>
      <c r="K68" s="52">
        <f t="shared" si="4"/>
        <v>149.99999999999997</v>
      </c>
      <c r="L68" s="52">
        <f t="shared" si="5"/>
        <v>0.39999999999999991</v>
      </c>
      <c r="M68" s="52">
        <f t="shared" si="6"/>
        <v>149.99999999999997</v>
      </c>
      <c r="N68" s="52">
        <f t="shared" si="18"/>
        <v>0.41999999999999993</v>
      </c>
      <c r="O68" s="52">
        <f t="shared" si="19"/>
        <v>153.84615384615384</v>
      </c>
      <c r="P68" s="43"/>
      <c r="Q68" s="41"/>
    </row>
    <row r="69" spans="1:17" ht="46.5">
      <c r="A69" s="9" t="s">
        <v>146</v>
      </c>
      <c r="B69" s="6">
        <v>22013200</v>
      </c>
      <c r="C69" s="51">
        <v>350</v>
      </c>
      <c r="D69" s="51">
        <v>350</v>
      </c>
      <c r="E69" s="51">
        <v>250</v>
      </c>
      <c r="F69" s="73">
        <v>434.8</v>
      </c>
      <c r="G69" s="51">
        <v>360.9726</v>
      </c>
      <c r="H69" s="52">
        <f t="shared" si="1"/>
        <v>84.800000000000011</v>
      </c>
      <c r="I69" s="52">
        <f t="shared" si="2"/>
        <v>124.22857142857143</v>
      </c>
      <c r="J69" s="52">
        <f t="shared" si="3"/>
        <v>84.800000000000011</v>
      </c>
      <c r="K69" s="52">
        <f t="shared" si="4"/>
        <v>124.22857142857143</v>
      </c>
      <c r="L69" s="52">
        <f t="shared" si="5"/>
        <v>184.8</v>
      </c>
      <c r="M69" s="52">
        <f t="shared" si="6"/>
        <v>173.92000000000002</v>
      </c>
      <c r="N69" s="52">
        <f t="shared" si="18"/>
        <v>73.827400000000011</v>
      </c>
      <c r="O69" s="52">
        <f t="shared" si="19"/>
        <v>120.45235566356007</v>
      </c>
      <c r="P69" s="43"/>
      <c r="Q69" s="41"/>
    </row>
    <row r="70" spans="1:17" ht="15.5">
      <c r="A70" s="9" t="s">
        <v>52</v>
      </c>
      <c r="B70" s="6">
        <v>22013300</v>
      </c>
      <c r="C70" s="51">
        <v>350</v>
      </c>
      <c r="D70" s="51">
        <v>350</v>
      </c>
      <c r="E70" s="51">
        <v>213</v>
      </c>
      <c r="F70" s="73">
        <v>379.20259999999996</v>
      </c>
      <c r="G70" s="51">
        <v>301.11515000000003</v>
      </c>
      <c r="H70" s="52">
        <f t="shared" si="1"/>
        <v>29.202599999999961</v>
      </c>
      <c r="I70" s="52">
        <f t="shared" si="2"/>
        <v>108.34359999999998</v>
      </c>
      <c r="J70" s="52">
        <f t="shared" si="3"/>
        <v>29.202599999999961</v>
      </c>
      <c r="K70" s="52">
        <f t="shared" si="4"/>
        <v>108.34359999999998</v>
      </c>
      <c r="L70" s="52">
        <f t="shared" si="5"/>
        <v>166.20259999999996</v>
      </c>
      <c r="M70" s="52">
        <f t="shared" si="6"/>
        <v>178.02938967136149</v>
      </c>
      <c r="N70" s="52">
        <f t="shared" si="18"/>
        <v>78.087449999999933</v>
      </c>
      <c r="O70" s="52">
        <f t="shared" si="19"/>
        <v>125.93275363262191</v>
      </c>
      <c r="P70" s="43"/>
      <c r="Q70" s="41"/>
    </row>
    <row r="71" spans="1:17" ht="46.5">
      <c r="A71" s="9" t="s">
        <v>147</v>
      </c>
      <c r="B71" s="6">
        <v>22013400</v>
      </c>
      <c r="C71" s="51">
        <v>280</v>
      </c>
      <c r="D71" s="51">
        <v>280</v>
      </c>
      <c r="E71" s="51">
        <v>229</v>
      </c>
      <c r="F71" s="73">
        <v>306.95999999999998</v>
      </c>
      <c r="G71" s="51">
        <v>286.92</v>
      </c>
      <c r="H71" s="52">
        <f t="shared" si="1"/>
        <v>26.95999999999998</v>
      </c>
      <c r="I71" s="52">
        <f t="shared" si="2"/>
        <v>109.62857142857143</v>
      </c>
      <c r="J71" s="52">
        <f t="shared" si="3"/>
        <v>26.95999999999998</v>
      </c>
      <c r="K71" s="52">
        <f t="shared" si="4"/>
        <v>109.62857142857143</v>
      </c>
      <c r="L71" s="52">
        <f t="shared" si="5"/>
        <v>77.95999999999998</v>
      </c>
      <c r="M71" s="52">
        <f t="shared" si="6"/>
        <v>134.04366812227073</v>
      </c>
      <c r="N71" s="52">
        <f t="shared" si="18"/>
        <v>20.039999999999964</v>
      </c>
      <c r="O71" s="52">
        <f t="shared" si="19"/>
        <v>106.98452530322041</v>
      </c>
      <c r="P71" s="43"/>
      <c r="Q71" s="41"/>
    </row>
    <row r="72" spans="1:17" ht="31">
      <c r="A72" s="9" t="s">
        <v>128</v>
      </c>
      <c r="B72" s="6">
        <v>22020400</v>
      </c>
      <c r="C72" s="51">
        <v>3680</v>
      </c>
      <c r="D72" s="51">
        <v>3680</v>
      </c>
      <c r="E72" s="51">
        <v>3680</v>
      </c>
      <c r="F72" s="51">
        <v>3680</v>
      </c>
      <c r="G72" s="51">
        <v>10505</v>
      </c>
      <c r="H72" s="52">
        <f t="shared" si="1"/>
        <v>0</v>
      </c>
      <c r="I72" s="52">
        <f t="shared" si="2"/>
        <v>100</v>
      </c>
      <c r="J72" s="52">
        <f t="shared" si="3"/>
        <v>0</v>
      </c>
      <c r="K72" s="52">
        <f t="shared" si="4"/>
        <v>100</v>
      </c>
      <c r="L72" s="52">
        <f t="shared" si="5"/>
        <v>0</v>
      </c>
      <c r="M72" s="52">
        <f t="shared" si="6"/>
        <v>100</v>
      </c>
      <c r="N72" s="52">
        <f t="shared" si="18"/>
        <v>-6825</v>
      </c>
      <c r="O72" s="52">
        <f t="shared" si="19"/>
        <v>35.0309376487387</v>
      </c>
      <c r="P72" s="43"/>
      <c r="Q72" s="41"/>
    </row>
    <row r="73" spans="1:17" ht="46.5">
      <c r="A73" s="10" t="s">
        <v>125</v>
      </c>
      <c r="B73" s="6">
        <v>22080400</v>
      </c>
      <c r="C73" s="51">
        <v>80094.570000000007</v>
      </c>
      <c r="D73" s="51">
        <v>81427.331999999995</v>
      </c>
      <c r="E73" s="51">
        <v>60982.357000000004</v>
      </c>
      <c r="F73" s="73">
        <v>62786.923280000003</v>
      </c>
      <c r="G73" s="51">
        <v>55597.179220000005</v>
      </c>
      <c r="H73" s="52">
        <f t="shared" si="1"/>
        <v>-17307.646720000004</v>
      </c>
      <c r="I73" s="52">
        <f t="shared" si="2"/>
        <v>78.390986155490936</v>
      </c>
      <c r="J73" s="52">
        <f t="shared" si="3"/>
        <v>-18640.408719999992</v>
      </c>
      <c r="K73" s="52">
        <f t="shared" si="4"/>
        <v>77.107921551451554</v>
      </c>
      <c r="L73" s="52">
        <f t="shared" si="5"/>
        <v>1804.5662799999991</v>
      </c>
      <c r="M73" s="52">
        <f t="shared" si="6"/>
        <v>102.95916125380329</v>
      </c>
      <c r="N73" s="52">
        <f t="shared" si="18"/>
        <v>7189.7440599999973</v>
      </c>
      <c r="O73" s="52">
        <f t="shared" si="19"/>
        <v>112.93185042994705</v>
      </c>
      <c r="P73" s="43"/>
      <c r="Q73" s="41"/>
    </row>
    <row r="74" spans="1:17" ht="15.5">
      <c r="A74" s="9" t="s">
        <v>42</v>
      </c>
      <c r="B74" s="6">
        <v>22090000</v>
      </c>
      <c r="C74" s="51">
        <v>1270.6409999999998</v>
      </c>
      <c r="D74" s="51">
        <v>1516.5629999999999</v>
      </c>
      <c r="E74" s="51">
        <v>1055.152</v>
      </c>
      <c r="F74" s="73">
        <v>1131.3076799999999</v>
      </c>
      <c r="G74" s="51">
        <v>1052.0497</v>
      </c>
      <c r="H74" s="52">
        <f t="shared" ref="H74:H84" si="22">F74-C74</f>
        <v>-139.33331999999996</v>
      </c>
      <c r="I74" s="52">
        <f t="shared" ref="I74:I84" si="23">IF(C74=0,0,F74/C74*100)</f>
        <v>89.034407043374173</v>
      </c>
      <c r="J74" s="52">
        <f t="shared" ref="J74:J84" si="24">F74-D74</f>
        <v>-385.25531999999998</v>
      </c>
      <c r="K74" s="52">
        <f t="shared" ref="K74:K84" si="25">IF(D74=0,0,F74/D74*100)</f>
        <v>74.596813980032479</v>
      </c>
      <c r="L74" s="52">
        <f t="shared" ref="L74:L84" si="26">F74-E74</f>
        <v>76.155679999999847</v>
      </c>
      <c r="M74" s="52">
        <f t="shared" ref="M74:M84" si="27">IF(E74=0,0,F74/E74*100)</f>
        <v>107.21750799884755</v>
      </c>
      <c r="N74" s="52">
        <f t="shared" ref="N74:N84" si="28">F74-G74</f>
        <v>79.257979999999861</v>
      </c>
      <c r="O74" s="52">
        <f t="shared" ref="O74:O84" si="29">IF(G74=0,0,F74/G74*100)</f>
        <v>107.53367260120885</v>
      </c>
      <c r="P74" s="43"/>
      <c r="Q74" s="41"/>
    </row>
    <row r="75" spans="1:17" ht="46.5">
      <c r="A75" s="9" t="s">
        <v>19</v>
      </c>
      <c r="B75" s="6">
        <v>22130000</v>
      </c>
      <c r="C75" s="51">
        <v>331.19999999999993</v>
      </c>
      <c r="D75" s="51">
        <v>373.40399999999994</v>
      </c>
      <c r="E75" s="51">
        <v>303.20400000000001</v>
      </c>
      <c r="F75" s="73">
        <v>314.52226000000002</v>
      </c>
      <c r="G75" s="51">
        <v>309.49518999999998</v>
      </c>
      <c r="H75" s="52">
        <f t="shared" si="22"/>
        <v>-16.677739999999915</v>
      </c>
      <c r="I75" s="52">
        <f t="shared" si="23"/>
        <v>94.964450483091809</v>
      </c>
      <c r="J75" s="52">
        <f t="shared" si="24"/>
        <v>-58.881739999999922</v>
      </c>
      <c r="K75" s="52">
        <f t="shared" si="25"/>
        <v>84.231090186500438</v>
      </c>
      <c r="L75" s="52">
        <f t="shared" si="26"/>
        <v>11.318260000000009</v>
      </c>
      <c r="M75" s="52">
        <f t="shared" si="27"/>
        <v>103.73288610968194</v>
      </c>
      <c r="N75" s="52">
        <f t="shared" si="28"/>
        <v>5.0270700000000375</v>
      </c>
      <c r="O75" s="52">
        <f t="shared" si="29"/>
        <v>101.62428049366454</v>
      </c>
      <c r="P75" s="43"/>
      <c r="Q75" s="41"/>
    </row>
    <row r="76" spans="1:17" ht="15.5">
      <c r="A76" s="10" t="s">
        <v>45</v>
      </c>
      <c r="B76" s="6">
        <v>24060300</v>
      </c>
      <c r="C76" s="51">
        <v>1684.2929999999997</v>
      </c>
      <c r="D76" s="51">
        <v>33668.355000000003</v>
      </c>
      <c r="E76" s="51">
        <v>33273.425999999999</v>
      </c>
      <c r="F76" s="73">
        <v>39458.020749999996</v>
      </c>
      <c r="G76" s="51">
        <v>22300.798130000003</v>
      </c>
      <c r="H76" s="52">
        <f t="shared" si="22"/>
        <v>37773.727749999998</v>
      </c>
      <c r="I76" s="52">
        <f t="shared" si="23"/>
        <v>2342.7052626829186</v>
      </c>
      <c r="J76" s="52">
        <f t="shared" si="24"/>
        <v>5789.6657499999928</v>
      </c>
      <c r="K76" s="52">
        <f t="shared" si="25"/>
        <v>117.19616461808127</v>
      </c>
      <c r="L76" s="52">
        <f t="shared" si="26"/>
        <v>6184.5947499999966</v>
      </c>
      <c r="M76" s="52">
        <f t="shared" si="27"/>
        <v>118.58718951874687</v>
      </c>
      <c r="N76" s="52">
        <f t="shared" si="28"/>
        <v>17157.222619999993</v>
      </c>
      <c r="O76" s="52">
        <f t="shared" si="29"/>
        <v>176.93546446178243</v>
      </c>
      <c r="P76" s="43"/>
      <c r="Q76" s="41"/>
    </row>
    <row r="77" spans="1:17" ht="15.5">
      <c r="A77" s="10" t="s">
        <v>6</v>
      </c>
      <c r="B77" s="6">
        <v>24060600</v>
      </c>
      <c r="C77" s="51">
        <v>0</v>
      </c>
      <c r="D77" s="51">
        <v>0</v>
      </c>
      <c r="E77" s="51">
        <v>0</v>
      </c>
      <c r="F77" s="73">
        <v>0</v>
      </c>
      <c r="G77" s="51">
        <v>5</v>
      </c>
      <c r="H77" s="52">
        <f t="shared" si="22"/>
        <v>0</v>
      </c>
      <c r="I77" s="52">
        <f t="shared" si="23"/>
        <v>0</v>
      </c>
      <c r="J77" s="52">
        <f t="shared" si="24"/>
        <v>0</v>
      </c>
      <c r="K77" s="52">
        <f t="shared" si="25"/>
        <v>0</v>
      </c>
      <c r="L77" s="52">
        <f t="shared" si="26"/>
        <v>0</v>
      </c>
      <c r="M77" s="52">
        <f t="shared" si="27"/>
        <v>0</v>
      </c>
      <c r="N77" s="52">
        <f t="shared" si="28"/>
        <v>-5</v>
      </c>
      <c r="O77" s="52">
        <f t="shared" si="29"/>
        <v>0</v>
      </c>
      <c r="P77" s="43"/>
      <c r="Q77" s="41"/>
    </row>
    <row r="78" spans="1:17" ht="56" hidden="1">
      <c r="A78" s="31" t="s">
        <v>148</v>
      </c>
      <c r="B78" s="6">
        <v>24061900</v>
      </c>
      <c r="C78" s="51">
        <v>0</v>
      </c>
      <c r="D78" s="51">
        <v>0</v>
      </c>
      <c r="E78" s="51">
        <v>0</v>
      </c>
      <c r="F78" s="73">
        <v>0</v>
      </c>
      <c r="G78" s="51">
        <v>0</v>
      </c>
      <c r="H78" s="52">
        <f t="shared" si="22"/>
        <v>0</v>
      </c>
      <c r="I78" s="52">
        <f t="shared" si="23"/>
        <v>0</v>
      </c>
      <c r="J78" s="52">
        <f t="shared" si="24"/>
        <v>0</v>
      </c>
      <c r="K78" s="52">
        <f t="shared" si="25"/>
        <v>0</v>
      </c>
      <c r="L78" s="52">
        <f>F78-E78</f>
        <v>0</v>
      </c>
      <c r="M78" s="52">
        <f>IF(E78=0,0,F78/E78*100)</f>
        <v>0</v>
      </c>
      <c r="N78" s="52">
        <f t="shared" si="28"/>
        <v>0</v>
      </c>
      <c r="O78" s="52">
        <f t="shared" si="29"/>
        <v>0</v>
      </c>
      <c r="P78" s="43"/>
      <c r="Q78" s="41"/>
    </row>
    <row r="79" spans="1:17" ht="62">
      <c r="A79" s="10" t="s">
        <v>130</v>
      </c>
      <c r="B79" s="6">
        <v>24062000</v>
      </c>
      <c r="C79" s="51">
        <v>0</v>
      </c>
      <c r="D79" s="51">
        <v>0</v>
      </c>
      <c r="E79" s="51">
        <v>0</v>
      </c>
      <c r="F79" s="73">
        <v>219.26014000000001</v>
      </c>
      <c r="G79" s="51">
        <v>24</v>
      </c>
      <c r="H79" s="52">
        <f t="shared" si="22"/>
        <v>219.26014000000001</v>
      </c>
      <c r="I79" s="52">
        <f t="shared" si="23"/>
        <v>0</v>
      </c>
      <c r="J79" s="52">
        <f t="shared" si="24"/>
        <v>219.26014000000001</v>
      </c>
      <c r="K79" s="52">
        <f t="shared" si="25"/>
        <v>0</v>
      </c>
      <c r="L79" s="52">
        <f t="shared" si="26"/>
        <v>219.26014000000001</v>
      </c>
      <c r="M79" s="52">
        <f t="shared" si="27"/>
        <v>0</v>
      </c>
      <c r="N79" s="52">
        <f t="shared" si="28"/>
        <v>195.26014000000001</v>
      </c>
      <c r="O79" s="52">
        <f t="shared" si="29"/>
        <v>913.58391666666671</v>
      </c>
      <c r="P79" s="43"/>
      <c r="Q79" s="41"/>
    </row>
    <row r="80" spans="1:17" ht="91">
      <c r="A80" s="77" t="s">
        <v>2</v>
      </c>
      <c r="B80" s="6">
        <v>24062200</v>
      </c>
      <c r="C80" s="51">
        <v>15050</v>
      </c>
      <c r="D80" s="51">
        <v>15101</v>
      </c>
      <c r="E80" s="51">
        <v>10287.5</v>
      </c>
      <c r="F80" s="73">
        <v>13664.89292</v>
      </c>
      <c r="G80" s="51">
        <v>10712.808060000001</v>
      </c>
      <c r="H80" s="52">
        <f t="shared" si="22"/>
        <v>-1385.1070799999998</v>
      </c>
      <c r="I80" s="52">
        <f t="shared" si="23"/>
        <v>90.796630697674416</v>
      </c>
      <c r="J80" s="52">
        <f t="shared" si="24"/>
        <v>-1436.1070799999998</v>
      </c>
      <c r="K80" s="52">
        <f t="shared" si="25"/>
        <v>90.489986888285543</v>
      </c>
      <c r="L80" s="52">
        <f t="shared" si="26"/>
        <v>3377.3929200000002</v>
      </c>
      <c r="M80" s="52">
        <f t="shared" si="27"/>
        <v>132.83006483596597</v>
      </c>
      <c r="N80" s="52">
        <f t="shared" si="28"/>
        <v>2952.084859999999</v>
      </c>
      <c r="O80" s="52">
        <f t="shared" si="29"/>
        <v>127.55659247758425</v>
      </c>
      <c r="P80" s="43"/>
      <c r="Q80" s="41"/>
    </row>
    <row r="81" spans="1:17" ht="15.5">
      <c r="A81" s="5" t="s">
        <v>46</v>
      </c>
      <c r="B81" s="11">
        <v>30000000</v>
      </c>
      <c r="C81" s="49">
        <f t="shared" ref="C81:G81" si="30">SUM(C82:C83)</f>
        <v>70.875</v>
      </c>
      <c r="D81" s="49">
        <f t="shared" si="30"/>
        <v>77.861000000000004</v>
      </c>
      <c r="E81" s="49">
        <f t="shared" si="30"/>
        <v>56.860999999999997</v>
      </c>
      <c r="F81" s="74">
        <f t="shared" si="30"/>
        <v>78.695610000000002</v>
      </c>
      <c r="G81" s="49">
        <f t="shared" si="30"/>
        <v>68.165580000000006</v>
      </c>
      <c r="H81" s="57">
        <f t="shared" si="22"/>
        <v>7.8206100000000021</v>
      </c>
      <c r="I81" s="57">
        <f t="shared" si="23"/>
        <v>111.03437037037038</v>
      </c>
      <c r="J81" s="57">
        <f t="shared" si="24"/>
        <v>0.83460999999999785</v>
      </c>
      <c r="K81" s="57">
        <f t="shared" si="25"/>
        <v>101.07192304234469</v>
      </c>
      <c r="L81" s="57">
        <f t="shared" si="26"/>
        <v>21.834610000000005</v>
      </c>
      <c r="M81" s="57">
        <f t="shared" si="27"/>
        <v>138.39997537855473</v>
      </c>
      <c r="N81" s="57">
        <f t="shared" si="28"/>
        <v>10.530029999999996</v>
      </c>
      <c r="O81" s="57">
        <f t="shared" si="29"/>
        <v>115.44772302971676</v>
      </c>
      <c r="P81" s="43"/>
      <c r="Q81" s="41"/>
    </row>
    <row r="82" spans="1:17" ht="62">
      <c r="A82" s="10" t="s">
        <v>5</v>
      </c>
      <c r="B82" s="6">
        <v>31010200</v>
      </c>
      <c r="C82" s="51">
        <v>70.875</v>
      </c>
      <c r="D82" s="51">
        <v>77.861000000000004</v>
      </c>
      <c r="E82" s="51">
        <v>56.860999999999997</v>
      </c>
      <c r="F82" s="73">
        <v>78.654769999999999</v>
      </c>
      <c r="G82" s="51">
        <v>68.165580000000006</v>
      </c>
      <c r="H82" s="52">
        <f t="shared" si="22"/>
        <v>7.7797699999999992</v>
      </c>
      <c r="I82" s="52">
        <f t="shared" si="23"/>
        <v>110.97674779541447</v>
      </c>
      <c r="J82" s="52">
        <f t="shared" si="24"/>
        <v>0.79376999999999498</v>
      </c>
      <c r="K82" s="52">
        <f t="shared" si="25"/>
        <v>101.01947059503473</v>
      </c>
      <c r="L82" s="52">
        <f t="shared" si="26"/>
        <v>21.793770000000002</v>
      </c>
      <c r="M82" s="52">
        <f t="shared" si="27"/>
        <v>138.32815110532704</v>
      </c>
      <c r="N82" s="52">
        <f t="shared" si="28"/>
        <v>10.489189999999994</v>
      </c>
      <c r="O82" s="52">
        <f t="shared" si="29"/>
        <v>115.38781009418535</v>
      </c>
      <c r="P82" s="43"/>
      <c r="Q82" s="41"/>
    </row>
    <row r="83" spans="1:17" ht="31">
      <c r="A83" s="10" t="s">
        <v>50</v>
      </c>
      <c r="B83" s="6">
        <v>31020000</v>
      </c>
      <c r="C83" s="51">
        <v>0</v>
      </c>
      <c r="D83" s="51">
        <v>0</v>
      </c>
      <c r="E83" s="51">
        <v>0</v>
      </c>
      <c r="F83" s="125">
        <v>4.0840000000000001E-2</v>
      </c>
      <c r="G83" s="51">
        <v>0</v>
      </c>
      <c r="H83" s="52">
        <f t="shared" si="22"/>
        <v>4.0840000000000001E-2</v>
      </c>
      <c r="I83" s="52">
        <f t="shared" si="23"/>
        <v>0</v>
      </c>
      <c r="J83" s="52">
        <f t="shared" si="24"/>
        <v>4.0840000000000001E-2</v>
      </c>
      <c r="K83" s="52">
        <f t="shared" si="25"/>
        <v>0</v>
      </c>
      <c r="L83" s="52">
        <f t="shared" si="26"/>
        <v>4.0840000000000001E-2</v>
      </c>
      <c r="M83" s="52">
        <f t="shared" si="27"/>
        <v>0</v>
      </c>
      <c r="N83" s="52">
        <f t="shared" si="28"/>
        <v>4.0840000000000001E-2</v>
      </c>
      <c r="O83" s="52">
        <f t="shared" si="29"/>
        <v>0</v>
      </c>
      <c r="P83" s="43"/>
      <c r="Q83" s="41"/>
    </row>
    <row r="84" spans="1:17" ht="16.5">
      <c r="A84" s="167" t="s">
        <v>112</v>
      </c>
      <c r="B84" s="168"/>
      <c r="C84" s="63">
        <f t="shared" ref="C84:G84" si="31">C10+C45+C81</f>
        <v>6874523.4260000018</v>
      </c>
      <c r="D84" s="63">
        <f t="shared" si="31"/>
        <v>7407352.4776699971</v>
      </c>
      <c r="E84" s="63">
        <f t="shared" si="31"/>
        <v>5568225.0332299983</v>
      </c>
      <c r="F84" s="76">
        <f t="shared" si="31"/>
        <v>5800177.6389100011</v>
      </c>
      <c r="G84" s="63">
        <f t="shared" si="31"/>
        <v>4808146.7627400011</v>
      </c>
      <c r="H84" s="59">
        <f t="shared" si="22"/>
        <v>-1074345.7870900007</v>
      </c>
      <c r="I84" s="59">
        <f t="shared" si="23"/>
        <v>84.37206886186847</v>
      </c>
      <c r="J84" s="59">
        <f t="shared" si="24"/>
        <v>-1607174.838759996</v>
      </c>
      <c r="K84" s="59">
        <f t="shared" si="25"/>
        <v>78.302978782163507</v>
      </c>
      <c r="L84" s="59">
        <f t="shared" si="26"/>
        <v>231952.60568000283</v>
      </c>
      <c r="M84" s="59">
        <f t="shared" si="27"/>
        <v>104.16564711906861</v>
      </c>
      <c r="N84" s="59">
        <f t="shared" si="28"/>
        <v>992030.87617000006</v>
      </c>
      <c r="O84" s="59">
        <f t="shared" si="29"/>
        <v>120.63229192290035</v>
      </c>
      <c r="P84" s="44"/>
      <c r="Q84" s="41"/>
    </row>
    <row r="85" spans="1:17" ht="26.5" customHeight="1">
      <c r="C85" s="79"/>
      <c r="D85" s="79"/>
      <c r="E85" s="79"/>
      <c r="F85" s="14"/>
      <c r="G85" s="47"/>
    </row>
    <row r="86" spans="1:17" ht="26.5" customHeight="1">
      <c r="C86" s="14"/>
      <c r="D86" s="14"/>
      <c r="E86" s="14"/>
      <c r="F86" s="14"/>
      <c r="G86" s="14"/>
    </row>
    <row r="87" spans="1:17">
      <c r="C87" s="48"/>
      <c r="D87" s="78"/>
      <c r="E87" s="1"/>
      <c r="F87" s="27"/>
    </row>
    <row r="88" spans="1:17">
      <c r="D88" s="1"/>
      <c r="E88" s="1"/>
    </row>
    <row r="89" spans="1:17">
      <c r="D89" s="1"/>
      <c r="E89" s="1"/>
    </row>
    <row r="90" spans="1:17">
      <c r="D90" s="1"/>
      <c r="E90" s="1"/>
    </row>
    <row r="91" spans="1:17">
      <c r="D91" s="1"/>
      <c r="E91" s="1"/>
    </row>
    <row r="92" spans="1:17">
      <c r="D92" s="1"/>
      <c r="E92" s="1"/>
    </row>
    <row r="93" spans="1:17">
      <c r="D93" s="1"/>
      <c r="E93" s="1"/>
    </row>
  </sheetData>
  <mergeCells count="19">
    <mergeCell ref="A9:O9"/>
    <mergeCell ref="A84:B84"/>
    <mergeCell ref="H6:O6"/>
    <mergeCell ref="F7:F8"/>
    <mergeCell ref="G7:G8"/>
    <mergeCell ref="H7:I7"/>
    <mergeCell ref="J7:K7"/>
    <mergeCell ref="L7:M7"/>
    <mergeCell ref="N7:O7"/>
    <mergeCell ref="A1:O1"/>
    <mergeCell ref="A2:O2"/>
    <mergeCell ref="A3:O3"/>
    <mergeCell ref="A4:O4"/>
    <mergeCell ref="A6:A8"/>
    <mergeCell ref="B6:B8"/>
    <mergeCell ref="C6:C8"/>
    <mergeCell ref="D6:D8"/>
    <mergeCell ref="E6:E8"/>
    <mergeCell ref="F6:G6"/>
  </mergeCells>
  <pageMargins left="0.91" right="0.19685039370078741" top="0.19685039370078741" bottom="0.19685039370078741" header="0.31496062992125984" footer="0.31496062992125984"/>
  <pageSetup paperSize="9" scale="50" orientation="landscape" r:id="rId1"/>
  <rowBreaks count="1" manualBreakCount="1">
    <brk id="3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ЗагФ_ТГ</vt:lpstr>
      <vt:lpstr>По платежах_Область</vt:lpstr>
      <vt:lpstr>'По платежах_Область'!Заголовки_для_печати</vt:lpstr>
      <vt:lpstr>ЗагФ_ТГ!Область_печати</vt:lpstr>
      <vt:lpstr>'По платежах_Область'!Область_печати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Sasha</dc:creator>
  <cp:lastModifiedBy>Vrublevska</cp:lastModifiedBy>
  <cp:lastPrinted>2025-10-10T08:01:13Z</cp:lastPrinted>
  <dcterms:created xsi:type="dcterms:W3CDTF">1998-03-10T10:21:14Z</dcterms:created>
  <dcterms:modified xsi:type="dcterms:W3CDTF">2025-10-14T14:21:33Z</dcterms:modified>
</cp:coreProperties>
</file>