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filterPrivacy="1" codeName="ЭтаКнига" defaultThemeVersion="124226"/>
  <xr:revisionPtr revIDLastSave="0" documentId="8_{17E62B45-B566-48E7-B4EB-065C659A6842}" xr6:coauthVersionLast="47" xr6:coauthVersionMax="47" xr10:uidLastSave="{00000000-0000-0000-0000-000000000000}"/>
  <bookViews>
    <workbookView xWindow="-108" yWindow="-108" windowWidth="23256" windowHeight="12456" tabRatio="497"/>
  </bookViews>
  <sheets>
    <sheet name="обласний" sheetId="421" r:id="rId1"/>
  </sheets>
  <calcPr calcId="181029"/>
</workbook>
</file>

<file path=xl/calcChain.xml><?xml version="1.0" encoding="utf-8"?>
<calcChain xmlns="http://schemas.openxmlformats.org/spreadsheetml/2006/main">
  <c r="L40" i="421" l="1"/>
  <c r="K40" i="421"/>
  <c r="K41" i="421" s="1"/>
  <c r="H40" i="421"/>
  <c r="G39" i="421"/>
  <c r="J39" i="421" s="1"/>
  <c r="F39" i="421"/>
  <c r="F40" i="421" s="1"/>
  <c r="J38" i="421"/>
  <c r="I38" i="421"/>
  <c r="G37" i="421"/>
  <c r="I37" i="421" s="1"/>
  <c r="F37" i="421"/>
  <c r="G36" i="421"/>
  <c r="J36" i="421" s="1"/>
  <c r="F36" i="421"/>
  <c r="J35" i="421"/>
  <c r="I35" i="421"/>
  <c r="L33" i="421"/>
  <c r="L41" i="421" s="1"/>
  <c r="K33" i="421"/>
  <c r="H33" i="421"/>
  <c r="I33" i="421" s="1"/>
  <c r="J32" i="421"/>
  <c r="I32" i="421"/>
  <c r="J31" i="421"/>
  <c r="I31" i="421"/>
  <c r="J30" i="421"/>
  <c r="I30" i="421"/>
  <c r="J29" i="421"/>
  <c r="I29" i="421"/>
  <c r="G28" i="421"/>
  <c r="I28" i="421"/>
  <c r="F28" i="421"/>
  <c r="J27" i="421"/>
  <c r="G27" i="421"/>
  <c r="I27" i="421"/>
  <c r="F27" i="421"/>
  <c r="J26" i="421"/>
  <c r="I26" i="421"/>
  <c r="J25" i="421"/>
  <c r="I25" i="421"/>
  <c r="J24" i="421"/>
  <c r="I24" i="421"/>
  <c r="J23" i="421"/>
  <c r="I23" i="421"/>
  <c r="J22" i="421"/>
  <c r="I22" i="421"/>
  <c r="J21" i="421"/>
  <c r="I21" i="421"/>
  <c r="G20" i="421"/>
  <c r="I20" i="421" s="1"/>
  <c r="F20" i="421"/>
  <c r="J19" i="421"/>
  <c r="I19" i="421"/>
  <c r="J18" i="421"/>
  <c r="I18" i="421"/>
  <c r="J17" i="421"/>
  <c r="I17" i="421"/>
  <c r="G16" i="421"/>
  <c r="J16" i="421"/>
  <c r="F16" i="421"/>
  <c r="J15" i="421"/>
  <c r="I15" i="421"/>
  <c r="G14" i="421"/>
  <c r="G33" i="421" s="1"/>
  <c r="F14" i="421"/>
  <c r="F33" i="421" s="1"/>
  <c r="J13" i="421"/>
  <c r="I13" i="421"/>
  <c r="J12" i="421"/>
  <c r="I12" i="421"/>
  <c r="J11" i="421"/>
  <c r="I11" i="421"/>
  <c r="J10" i="421"/>
  <c r="I10" i="421"/>
  <c r="J9" i="421"/>
  <c r="I9" i="421"/>
  <c r="J8" i="421"/>
  <c r="I8" i="421"/>
  <c r="J28" i="421"/>
  <c r="J20" i="421"/>
  <c r="I39" i="421"/>
  <c r="I16" i="421"/>
  <c r="F41" i="421" l="1"/>
  <c r="G41" i="421"/>
  <c r="J37" i="421"/>
  <c r="J40" i="421" s="1"/>
  <c r="H41" i="421"/>
  <c r="I41" i="421" s="1"/>
  <c r="I14" i="421"/>
  <c r="I36" i="421"/>
  <c r="G40" i="421"/>
  <c r="I40" i="421" s="1"/>
  <c r="J14" i="421"/>
  <c r="J33" i="421" s="1"/>
  <c r="J41" i="421" s="1"/>
</calcChain>
</file>

<file path=xl/sharedStrings.xml><?xml version="1.0" encoding="utf-8"?>
<sst xmlns="http://schemas.openxmlformats.org/spreadsheetml/2006/main" count="65" uniqueCount="57">
  <si>
    <t>Назва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</si>
  <si>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</si>
  <si>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</si>
  <si>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</si>
  <si>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</si>
  <si>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</si>
  <si>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</si>
  <si>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</si>
  <si>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</si>
  <si>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</si>
  <si>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</si>
  <si>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</si>
  <si>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</si>
  <si>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</si>
  <si>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</si>
  <si>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>Освітня субвенція з державного бюджету місцевим бюджетам</t>
  </si>
  <si>
    <t>221 1190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</si>
  <si>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</si>
  <si>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</si>
  <si>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</si>
  <si>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</si>
  <si>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</si>
  <si>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</si>
  <si>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</si>
  <si>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</si>
  <si>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</si>
  <si>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</si>
  <si>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</si>
  <si>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(грн. коп.)</t>
  </si>
  <si>
    <t>НАДХОДЖЕННЯ  ТРАНСФЕРТІВ З  ДЕРЖАВНОГО БЮДЖЕТУ  ДО  ОБЛАСНОГО БЮДЖЕТУ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</si>
  <si>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</si>
  <si>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</si>
  <si>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</si>
  <si>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</si>
  <si>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</si>
  <si>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</si>
  <si>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</si>
  <si>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</si>
  <si>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</si>
  <si>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</si>
  <si>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</si>
  <si>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</si>
  <si>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</si>
  <si>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</si>
  <si>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</si>
  <si>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</si>
  <si>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</si>
  <si>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>Субвенція з державного бюджету місцевим бюджетам на виконання заходів з проекту " Активні парки - локації здорової України"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</si>
  <si>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</si>
  <si>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</si>
  <si>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проектування, будівництво, модернізацію обєктів соціальної сфери, культурної спадщини, що мають вплив на життєдіяльність населення</t>
  </si>
  <si>
    <t>Субвенція з державного бюджету місцевим бюджетам на реалізаці. проектів, спрямованих на ліквідацію наслідків збройної агресії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</si>
  <si>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</si>
  <si>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 (Мінреінтеграції)</t>
  </si>
  <si>
    <t>на січень - грудень 2023 року</t>
  </si>
  <si>
    <t xml:space="preserve">                                       станом на 01 січня 2024 року                             </t>
  </si>
  <si>
    <t>Надійшло з урахуванням повернення в ДБ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</si>
</sst>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_-* #,##0.00_₴_-;\-* #,##0.00_₴_-;_-* &quot;-&quot;??_₴_-;_-@_-"/>
    <numFmt numFmtId="182" formatCode="0.0"/>
    <numFmt numFmtId="192" formatCode="#,##0.00_ ;\-#,##0.00\ 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FF0000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9" fillId="24" borderId="16" applyNumberFormat="0" applyAlignment="0" applyProtection="0"/>
    <xf numFmtId="0" fontId="24" fillId="4" borderId="0" applyNumberFormat="0" applyBorder="0" applyAlignment="0" applyProtection="0"/>
    <xf numFmtId="0" fontId="30" fillId="0" borderId="17" applyNumberFormat="0" applyFill="0" applyAlignment="0" applyProtection="0"/>
    <xf numFmtId="0" fontId="16" fillId="0" borderId="2" applyNumberFormat="0" applyFill="0" applyAlignment="0" applyProtection="0"/>
    <xf numFmtId="0" fontId="31" fillId="0" borderId="18" applyNumberFormat="0" applyFill="0" applyAlignment="0" applyProtection="0"/>
    <xf numFmtId="0" fontId="17" fillId="0" borderId="3" applyNumberFormat="0" applyFill="0" applyAlignment="0" applyProtection="0"/>
    <xf numFmtId="0" fontId="32" fillId="0" borderId="19" applyNumberFormat="0" applyFill="0" applyAlignment="0" applyProtection="0"/>
    <xf numFmtId="0" fontId="18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2" fillId="0" borderId="5" applyNumberFormat="0" applyFill="0" applyAlignment="0" applyProtection="0"/>
    <xf numFmtId="0" fontId="19" fillId="20" borderId="6" applyNumberFormat="0" applyAlignment="0" applyProtection="0"/>
    <xf numFmtId="0" fontId="33" fillId="25" borderId="20" applyNumberFormat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/>
    <xf numFmtId="0" fontId="6" fillId="0" borderId="0"/>
    <xf numFmtId="0" fontId="1" fillId="22" borderId="7" applyNumberFormat="0" applyFont="0" applyAlignment="0" applyProtection="0"/>
    <xf numFmtId="0" fontId="28" fillId="26" borderId="21" applyNumberFormat="0" applyFont="0" applyAlignment="0" applyProtection="0"/>
    <xf numFmtId="0" fontId="28" fillId="26" borderId="21" applyNumberFormat="0" applyFont="0" applyAlignment="0" applyProtection="0"/>
    <xf numFmtId="0" fontId="28" fillId="26" borderId="21" applyNumberFormat="0" applyFont="0" applyAlignment="0" applyProtection="0"/>
    <xf numFmtId="0" fontId="35" fillId="0" borderId="22" applyNumberFormat="0" applyFill="0" applyAlignment="0" applyProtection="0"/>
    <xf numFmtId="0" fontId="21" fillId="21" borderId="0" applyNumberFormat="0" applyBorder="0" applyAlignment="0" applyProtection="0"/>
    <xf numFmtId="0" fontId="27" fillId="0" borderId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8">
    <xf numFmtId="0" fontId="0" fillId="0" borderId="0" xfId="0"/>
    <xf numFmtId="181" fontId="9" fillId="0" borderId="12" xfId="73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1" fontId="9" fillId="0" borderId="11" xfId="73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4" fontId="3" fillId="23" borderId="8" xfId="0" applyNumberFormat="1" applyFont="1" applyFill="1" applyBorder="1" applyAlignment="1">
      <alignment vertical="center"/>
    </xf>
    <xf numFmtId="182" fontId="7" fillId="0" borderId="8" xfId="0" applyNumberFormat="1" applyFont="1" applyFill="1" applyBorder="1" applyAlignment="1">
      <alignment horizontal="center" vertical="center" wrapText="1"/>
    </xf>
    <xf numFmtId="0" fontId="7" fillId="0" borderId="8" xfId="63" applyFont="1" applyFill="1" applyBorder="1" applyAlignment="1" applyProtection="1">
      <alignment horizontal="left" vertical="center" wrapText="1"/>
    </xf>
    <xf numFmtId="49" fontId="9" fillId="0" borderId="8" xfId="63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" fontId="9" fillId="23" borderId="8" xfId="0" applyNumberFormat="1" applyFont="1" applyFill="1" applyBorder="1" applyAlignment="1">
      <alignment vertical="center"/>
    </xf>
    <xf numFmtId="4" fontId="9" fillId="23" borderId="8" xfId="0" applyNumberFormat="1" applyFont="1" applyFill="1" applyBorder="1" applyAlignment="1">
      <alignment vertical="center" wrapText="1"/>
    </xf>
    <xf numFmtId="0" fontId="7" fillId="23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8" xfId="63" applyFont="1" applyFill="1" applyBorder="1" applyAlignment="1" applyProtection="1">
      <alignment horizontal="left" vertical="center" wrapText="1"/>
      <protection locked="0"/>
    </xf>
    <xf numFmtId="49" fontId="9" fillId="0" borderId="8" xfId="63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23" borderId="0" xfId="0" applyFont="1" applyFill="1" applyBorder="1" applyAlignment="1">
      <alignment vertical="center" wrapText="1"/>
    </xf>
    <xf numFmtId="182" fontId="9" fillId="0" borderId="8" xfId="0" applyNumberFormat="1" applyFont="1" applyFill="1" applyBorder="1" applyAlignment="1">
      <alignment horizontal="center" vertical="center"/>
    </xf>
    <xf numFmtId="182" fontId="3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8" xfId="63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23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Fill="1" applyBorder="1"/>
    <xf numFmtId="0" fontId="7" fillId="0" borderId="8" xfId="62" applyFont="1" applyBorder="1" applyAlignment="1">
      <alignment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4" fontId="9" fillId="23" borderId="8" xfId="0" applyNumberFormat="1" applyFont="1" applyFill="1" applyBorder="1" applyAlignment="1">
      <alignment horizontal="center" vertical="center"/>
    </xf>
    <xf numFmtId="181" fontId="9" fillId="0" borderId="8" xfId="74" applyFont="1" applyBorder="1" applyAlignment="1">
      <alignment horizontal="center" vertical="center" wrapText="1"/>
    </xf>
    <xf numFmtId="192" fontId="9" fillId="0" borderId="8" xfId="74" applyNumberFormat="1" applyFont="1" applyFill="1" applyBorder="1" applyAlignment="1">
      <alignment horizontal="right" vertical="center" wrapText="1"/>
    </xf>
    <xf numFmtId="181" fontId="9" fillId="0" borderId="8" xfId="73" applyFont="1" applyFill="1" applyBorder="1" applyAlignment="1">
      <alignment horizontal="right" vertical="center" wrapText="1"/>
    </xf>
    <xf numFmtId="0" fontId="37" fillId="0" borderId="0" xfId="0" applyFont="1" applyFill="1"/>
    <xf numFmtId="0" fontId="38" fillId="0" borderId="8" xfId="63" applyFont="1" applyFill="1" applyBorder="1" applyAlignment="1" applyProtection="1">
      <alignment horizontal="left" vertical="center" wrapText="1"/>
    </xf>
    <xf numFmtId="49" fontId="39" fillId="0" borderId="8" xfId="63" applyNumberFormat="1" applyFont="1" applyFill="1" applyBorder="1" applyAlignment="1" applyProtection="1">
      <alignment horizontal="right" vertical="center" wrapText="1"/>
    </xf>
    <xf numFmtId="0" fontId="39" fillId="0" borderId="8" xfId="0" applyFont="1" applyFill="1" applyBorder="1" applyAlignment="1">
      <alignment horizontal="center" vertical="center"/>
    </xf>
    <xf numFmtId="4" fontId="39" fillId="23" borderId="8" xfId="0" applyNumberFormat="1" applyFont="1" applyFill="1" applyBorder="1" applyAlignment="1">
      <alignment vertical="center"/>
    </xf>
    <xf numFmtId="182" fontId="39" fillId="0" borderId="8" xfId="0" applyNumberFormat="1" applyFont="1" applyFill="1" applyBorder="1" applyAlignment="1">
      <alignment horizontal="center" vertical="center"/>
    </xf>
    <xf numFmtId="4" fontId="39" fillId="0" borderId="8" xfId="0" applyNumberFormat="1" applyFont="1" applyFill="1" applyBorder="1" applyAlignment="1">
      <alignment vertical="center"/>
    </xf>
    <xf numFmtId="0" fontId="38" fillId="0" borderId="8" xfId="63" applyFont="1" applyFill="1" applyBorder="1" applyAlignment="1" applyProtection="1">
      <alignment horizontal="left" vertical="center" wrapText="1"/>
      <protection locked="0"/>
    </xf>
    <xf numFmtId="49" fontId="39" fillId="0" borderId="8" xfId="63" applyNumberFormat="1" applyFont="1" applyFill="1" applyBorder="1" applyAlignment="1" applyProtection="1">
      <alignment horizontal="right" vertical="center" wrapText="1"/>
      <protection locked="0"/>
    </xf>
    <xf numFmtId="49" fontId="40" fillId="0" borderId="8" xfId="0" applyNumberFormat="1" applyFont="1" applyFill="1" applyBorder="1" applyAlignment="1">
      <alignment horizontal="right" vertical="center"/>
    </xf>
    <xf numFmtId="0" fontId="41" fillId="0" borderId="8" xfId="0" applyFont="1" applyFill="1" applyBorder="1" applyAlignment="1">
      <alignment horizontal="center" vertical="center"/>
    </xf>
    <xf numFmtId="49" fontId="41" fillId="0" borderId="8" xfId="0" applyNumberFormat="1" applyFont="1" applyFill="1" applyBorder="1" applyAlignment="1">
      <alignment horizontal="right" vertical="center" wrapText="1"/>
    </xf>
    <xf numFmtId="4" fontId="41" fillId="23" borderId="8" xfId="0" applyNumberFormat="1" applyFont="1" applyFill="1" applyBorder="1" applyAlignment="1">
      <alignment vertical="center"/>
    </xf>
    <xf numFmtId="0" fontId="38" fillId="0" borderId="8" xfId="0" applyFont="1" applyFill="1" applyBorder="1" applyAlignment="1">
      <alignment horizontal="left" vertical="center" wrapText="1"/>
    </xf>
    <xf numFmtId="49" fontId="39" fillId="0" borderId="8" xfId="0" applyNumberFormat="1" applyFont="1" applyFill="1" applyBorder="1" applyAlignment="1">
      <alignment horizontal="right" vertical="center" wrapText="1"/>
    </xf>
    <xf numFmtId="0" fontId="39" fillId="0" borderId="8" xfId="0" applyFont="1" applyFill="1" applyBorder="1" applyAlignment="1">
      <alignment horizontal="center" vertical="center" wrapText="1"/>
    </xf>
    <xf numFmtId="181" fontId="39" fillId="0" borderId="8" xfId="74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4" fontId="39" fillId="0" borderId="8" xfId="0" applyNumberFormat="1" applyFont="1" applyFill="1" applyBorder="1" applyAlignment="1">
      <alignment horizontal="center" vertical="center"/>
    </xf>
    <xf numFmtId="4" fontId="39" fillId="23" borderId="8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" fontId="43" fillId="23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right" vertical="center" wrapText="1"/>
    </xf>
    <xf numFmtId="0" fontId="37" fillId="23" borderId="0" xfId="0" applyFont="1" applyFill="1"/>
    <xf numFmtId="4" fontId="37" fillId="0" borderId="0" xfId="0" applyNumberFormat="1" applyFont="1" applyFill="1" applyAlignment="1">
      <alignment horizontal="center" vertical="center" wrapText="1"/>
    </xf>
    <xf numFmtId="182" fontId="37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horizontal="left" vertical="center" wrapText="1"/>
    </xf>
    <xf numFmtId="0" fontId="39" fillId="0" borderId="9" xfId="0" applyFont="1" applyFill="1" applyBorder="1" applyAlignment="1">
      <alignment horizontal="right" vertical="center"/>
    </xf>
    <xf numFmtId="181" fontId="39" fillId="0" borderId="9" xfId="74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vertical="center"/>
    </xf>
    <xf numFmtId="2" fontId="39" fillId="0" borderId="9" xfId="0" applyNumberFormat="1" applyFont="1" applyFill="1" applyBorder="1" applyAlignment="1">
      <alignment horizontal="center" vertical="center" wrapText="1"/>
    </xf>
    <xf numFmtId="181" fontId="39" fillId="0" borderId="8" xfId="73" applyFont="1" applyFill="1" applyBorder="1" applyAlignment="1">
      <alignment horizontal="right" vertical="center"/>
    </xf>
    <xf numFmtId="181" fontId="3" fillId="23" borderId="8" xfId="73" applyFont="1" applyFill="1" applyBorder="1" applyAlignment="1">
      <alignment horizontal="right" vertical="center"/>
    </xf>
    <xf numFmtId="181" fontId="3" fillId="0" borderId="8" xfId="73" applyFont="1" applyFill="1" applyBorder="1" applyAlignment="1">
      <alignment horizontal="right" vertical="center"/>
    </xf>
    <xf numFmtId="181" fontId="3" fillId="0" borderId="0" xfId="73" applyFont="1" applyFill="1" applyAlignment="1">
      <alignment horizontal="right" vertical="center"/>
    </xf>
    <xf numFmtId="181" fontId="9" fillId="0" borderId="0" xfId="73" applyFont="1" applyFill="1" applyAlignment="1">
      <alignment horizontal="right" vertical="center"/>
    </xf>
    <xf numFmtId="181" fontId="9" fillId="0" borderId="8" xfId="73" applyFont="1" applyFill="1" applyBorder="1" applyAlignment="1">
      <alignment horizontal="right" vertical="center"/>
    </xf>
    <xf numFmtId="181" fontId="39" fillId="0" borderId="0" xfId="73" applyFont="1" applyFill="1" applyAlignment="1">
      <alignment horizontal="right" vertical="center"/>
    </xf>
    <xf numFmtId="181" fontId="39" fillId="0" borderId="0" xfId="73" applyFont="1" applyFill="1" applyAlignment="1">
      <alignment horizontal="right" vertical="center" wrapText="1"/>
    </xf>
    <xf numFmtId="181" fontId="9" fillId="0" borderId="9" xfId="74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181" fontId="9" fillId="0" borderId="10" xfId="73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7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вод " xfId="45"/>
    <cellStyle name="Добре" xfId="46"/>
    <cellStyle name="Заголовок 1" xfId="47" builtinId="16" customBuiltin="1"/>
    <cellStyle name="Заголовок 1 2" xfId="48"/>
    <cellStyle name="Заголовок 2" xfId="49" builtinId="17" customBuiltin="1"/>
    <cellStyle name="Заголовок 2 2" xfId="50"/>
    <cellStyle name="Заголовок 3" xfId="51" builtinId="18" customBuiltin="1"/>
    <cellStyle name="Заголовок 3 2" xfId="52"/>
    <cellStyle name="Заголовок 4" xfId="53" builtinId="19" customBuiltin="1"/>
    <cellStyle name="Заголовок 4 2" xfId="54"/>
    <cellStyle name="Звичайний" xfId="0" builtinId="0"/>
    <cellStyle name="Звичайний 2" xfId="55"/>
    <cellStyle name="Звичайний 3" xfId="56"/>
    <cellStyle name="Зв'язана клітинка" xfId="57"/>
    <cellStyle name="Контрольна клітинка" xfId="58"/>
    <cellStyle name="Контрольная ячейка" xfId="59"/>
    <cellStyle name="Назва" xfId="60"/>
    <cellStyle name="Название" xfId="61"/>
    <cellStyle name="Обычный 2" xfId="62"/>
    <cellStyle name="Обычный_ZV1PIV98" xfId="63"/>
    <cellStyle name="Примечание 2" xfId="64"/>
    <cellStyle name="Примечание 3" xfId="65"/>
    <cellStyle name="Примечание 4" xfId="66"/>
    <cellStyle name="Примечание 5" xfId="67"/>
    <cellStyle name="Связанная ячейка" xfId="68"/>
    <cellStyle name="Середній" xfId="69"/>
    <cellStyle name="Стиль 1" xfId="70"/>
    <cellStyle name="Текст попередження" xfId="71"/>
    <cellStyle name="Текст предупреждения" xfId="72"/>
    <cellStyle name="Финансовый 2" xfId="74"/>
    <cellStyle name="Фінансовий" xfId="7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81" zoomScaleNormal="81" workbookViewId="0">
      <selection sqref="A1:IV1"/>
    </sheetView>
  </sheetViews>
  <sheetFormatPr defaultRowHeight="22.8" x14ac:dyDescent="0.3"/>
  <cols>
    <col min="1" max="1" width="69.88671875" style="79" customWidth="1"/>
    <col min="2" max="2" width="14.109375" style="80" hidden="1" customWidth="1"/>
    <col min="3" max="3" width="10.6640625" style="80" hidden="1" customWidth="1"/>
    <col min="4" max="4" width="16.44140625" style="53" customWidth="1"/>
    <col min="5" max="5" width="8.44140625" style="53" hidden="1" customWidth="1"/>
    <col min="6" max="6" width="27.77734375" style="81" customWidth="1"/>
    <col min="7" max="7" width="33.33203125" style="81" customWidth="1"/>
    <col min="8" max="8" width="29.6640625" style="82" customWidth="1"/>
    <col min="9" max="9" width="19" style="83" customWidth="1"/>
    <col min="10" max="10" width="29.33203125" style="53" customWidth="1"/>
    <col min="11" max="11" width="24.33203125" style="78" customWidth="1"/>
    <col min="12" max="12" width="29.109375" style="96" customWidth="1"/>
    <col min="13" max="16384" width="8.88671875" style="53"/>
  </cols>
  <sheetData>
    <row r="1" spans="1:12" s="28" customFormat="1" x14ac:dyDescent="0.3">
      <c r="A1" s="35"/>
      <c r="B1" s="36"/>
      <c r="C1" s="36"/>
      <c r="D1" s="37"/>
      <c r="E1" s="37"/>
      <c r="F1" s="38"/>
      <c r="G1" s="38"/>
      <c r="H1" s="39"/>
      <c r="I1" s="40"/>
      <c r="J1" s="39"/>
      <c r="K1" s="42"/>
      <c r="L1" s="93"/>
    </row>
    <row r="2" spans="1:12" s="7" customFormat="1" ht="22.8" customHeight="1" x14ac:dyDescent="0.3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94"/>
    </row>
    <row r="3" spans="1:12" s="7" customFormat="1" x14ac:dyDescent="0.4">
      <c r="A3" s="111" t="s">
        <v>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94"/>
    </row>
    <row r="4" spans="1:12" s="7" customFormat="1" x14ac:dyDescent="0.3">
      <c r="A4" s="29"/>
      <c r="B4" s="29"/>
      <c r="C4" s="29"/>
      <c r="D4" s="29"/>
      <c r="E4" s="29"/>
      <c r="F4" s="30"/>
      <c r="G4" s="30"/>
      <c r="H4" s="29"/>
      <c r="I4" s="33"/>
      <c r="J4" s="29" t="s">
        <v>28</v>
      </c>
      <c r="K4" s="43"/>
      <c r="L4" s="94"/>
    </row>
    <row r="5" spans="1:12" s="7" customFormat="1" ht="21" customHeight="1" x14ac:dyDescent="0.3">
      <c r="A5" s="104" t="s">
        <v>0</v>
      </c>
      <c r="B5" s="106" t="s">
        <v>20</v>
      </c>
      <c r="C5" s="106" t="s">
        <v>21</v>
      </c>
      <c r="D5" s="106" t="s">
        <v>1</v>
      </c>
      <c r="E5" s="106" t="s">
        <v>2</v>
      </c>
      <c r="F5" s="108" t="s">
        <v>3</v>
      </c>
      <c r="G5" s="109"/>
      <c r="H5" s="112" t="s">
        <v>4</v>
      </c>
      <c r="I5" s="113"/>
      <c r="J5" s="114" t="s">
        <v>5</v>
      </c>
      <c r="K5" s="116" t="s">
        <v>33</v>
      </c>
      <c r="L5" s="5" t="s">
        <v>56</v>
      </c>
    </row>
    <row r="6" spans="1:12" s="7" customFormat="1" ht="52.2" customHeight="1" x14ac:dyDescent="0.3">
      <c r="A6" s="105"/>
      <c r="B6" s="107"/>
      <c r="C6" s="107"/>
      <c r="D6" s="107"/>
      <c r="E6" s="107"/>
      <c r="F6" s="23" t="s">
        <v>6</v>
      </c>
      <c r="G6" s="23" t="s">
        <v>54</v>
      </c>
      <c r="H6" s="24" t="s">
        <v>7</v>
      </c>
      <c r="I6" s="9" t="s">
        <v>8</v>
      </c>
      <c r="J6" s="115"/>
      <c r="K6" s="117"/>
      <c r="L6" s="1"/>
    </row>
    <row r="7" spans="1:12" ht="24.6" x14ac:dyDescent="0.3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90"/>
    </row>
    <row r="8" spans="1:12" s="7" customFormat="1" x14ac:dyDescent="0.3">
      <c r="A8" s="10" t="s">
        <v>9</v>
      </c>
      <c r="B8" s="11" t="s">
        <v>10</v>
      </c>
      <c r="C8" s="11" t="s">
        <v>11</v>
      </c>
      <c r="D8" s="12">
        <v>41020100</v>
      </c>
      <c r="E8" s="12"/>
      <c r="F8" s="22">
        <v>252482100</v>
      </c>
      <c r="G8" s="22">
        <v>252482100</v>
      </c>
      <c r="H8" s="22">
        <v>252482100</v>
      </c>
      <c r="I8" s="31">
        <f t="shared" ref="I8:I29" si="0">H8/G8*100</f>
        <v>100</v>
      </c>
      <c r="J8" s="13">
        <f t="shared" ref="J8:J18" si="1">G8-H8</f>
        <v>0</v>
      </c>
      <c r="K8" s="99"/>
      <c r="L8" s="95">
        <v>252482100</v>
      </c>
    </row>
    <row r="9" spans="1:12" s="7" customFormat="1" ht="84" x14ac:dyDescent="0.3">
      <c r="A9" s="25" t="s">
        <v>12</v>
      </c>
      <c r="B9" s="26" t="s">
        <v>13</v>
      </c>
      <c r="C9" s="26" t="s">
        <v>11</v>
      </c>
      <c r="D9" s="12">
        <v>41020200</v>
      </c>
      <c r="E9" s="16" t="s">
        <v>14</v>
      </c>
      <c r="F9" s="21">
        <v>114236400</v>
      </c>
      <c r="G9" s="21">
        <v>114236400</v>
      </c>
      <c r="H9" s="50">
        <v>114236400</v>
      </c>
      <c r="I9" s="31">
        <f t="shared" si="0"/>
        <v>100</v>
      </c>
      <c r="J9" s="13">
        <f t="shared" si="1"/>
        <v>0</v>
      </c>
      <c r="K9" s="99"/>
      <c r="L9" s="95">
        <v>114236400</v>
      </c>
    </row>
    <row r="10" spans="1:12" ht="63" hidden="1" x14ac:dyDescent="0.3">
      <c r="A10" s="60" t="s">
        <v>43</v>
      </c>
      <c r="B10" s="61"/>
      <c r="C10" s="61"/>
      <c r="D10" s="56">
        <v>41021100</v>
      </c>
      <c r="E10" s="62"/>
      <c r="F10" s="57"/>
      <c r="G10" s="57"/>
      <c r="H10" s="72"/>
      <c r="I10" s="58" t="e">
        <f t="shared" si="0"/>
        <v>#DIV/0!</v>
      </c>
      <c r="J10" s="59">
        <f t="shared" si="1"/>
        <v>0</v>
      </c>
      <c r="K10" s="86"/>
      <c r="L10" s="90"/>
    </row>
    <row r="11" spans="1:12" ht="63" hidden="1" x14ac:dyDescent="0.3">
      <c r="A11" s="66" t="s">
        <v>34</v>
      </c>
      <c r="B11" s="61"/>
      <c r="C11" s="61"/>
      <c r="D11" s="56">
        <v>41030500</v>
      </c>
      <c r="E11" s="62"/>
      <c r="F11" s="57"/>
      <c r="G11" s="57"/>
      <c r="H11" s="73"/>
      <c r="I11" s="58" t="e">
        <f t="shared" si="0"/>
        <v>#DIV/0!</v>
      </c>
      <c r="J11" s="59">
        <f t="shared" si="1"/>
        <v>0</v>
      </c>
      <c r="K11" s="87"/>
      <c r="L11" s="90"/>
    </row>
    <row r="12" spans="1:12" ht="63" hidden="1" x14ac:dyDescent="0.3">
      <c r="A12" s="66" t="s">
        <v>32</v>
      </c>
      <c r="B12" s="64"/>
      <c r="C12" s="64"/>
      <c r="D12" s="56">
        <v>41032300</v>
      </c>
      <c r="E12" s="63"/>
      <c r="F12" s="65"/>
      <c r="G12" s="65"/>
      <c r="H12" s="73"/>
      <c r="I12" s="58" t="e">
        <f t="shared" si="0"/>
        <v>#DIV/0!</v>
      </c>
      <c r="J12" s="59">
        <f t="shared" si="1"/>
        <v>0</v>
      </c>
      <c r="K12" s="87"/>
      <c r="L12" s="90"/>
    </row>
    <row r="13" spans="1:12" s="7" customFormat="1" ht="133.19999999999999" customHeight="1" x14ac:dyDescent="0.4">
      <c r="A13" s="47" t="s">
        <v>52</v>
      </c>
      <c r="B13" s="46"/>
      <c r="C13" s="46"/>
      <c r="D13" s="12">
        <v>41021300</v>
      </c>
      <c r="E13" s="19"/>
      <c r="F13" s="21">
        <v>7761194</v>
      </c>
      <c r="G13" s="21">
        <v>7761194</v>
      </c>
      <c r="H13" s="49">
        <v>7761194</v>
      </c>
      <c r="I13" s="31">
        <f t="shared" si="0"/>
        <v>100</v>
      </c>
      <c r="J13" s="13">
        <f t="shared" si="1"/>
        <v>0</v>
      </c>
      <c r="K13" s="98"/>
      <c r="L13" s="95">
        <v>7761194</v>
      </c>
    </row>
    <row r="14" spans="1:12" s="7" customFormat="1" ht="126" x14ac:dyDescent="0.4">
      <c r="A14" s="47" t="s">
        <v>53</v>
      </c>
      <c r="B14" s="46"/>
      <c r="C14" s="46"/>
      <c r="D14" s="12">
        <v>41021301</v>
      </c>
      <c r="E14" s="19"/>
      <c r="F14" s="21">
        <f>7680815+1829237+358065</f>
        <v>9868117</v>
      </c>
      <c r="G14" s="21">
        <f>7680815+1829237+358065</f>
        <v>9868117</v>
      </c>
      <c r="H14" s="21">
        <v>9868117</v>
      </c>
      <c r="I14" s="31">
        <f>H14/G14*100</f>
        <v>100</v>
      </c>
      <c r="J14" s="13">
        <f>G14-H14</f>
        <v>0</v>
      </c>
      <c r="K14" s="98"/>
      <c r="L14" s="95">
        <v>9868117</v>
      </c>
    </row>
    <row r="15" spans="1:12" s="7" customFormat="1" ht="105" x14ac:dyDescent="0.4">
      <c r="A15" s="25" t="s">
        <v>46</v>
      </c>
      <c r="B15" s="46"/>
      <c r="C15" s="46"/>
      <c r="D15" s="12">
        <v>41021400</v>
      </c>
      <c r="E15" s="19"/>
      <c r="F15" s="21">
        <v>1951800</v>
      </c>
      <c r="G15" s="21">
        <v>1951800</v>
      </c>
      <c r="H15" s="49">
        <v>1951800</v>
      </c>
      <c r="I15" s="31">
        <f>H15/G15*100</f>
        <v>100</v>
      </c>
      <c r="J15" s="13">
        <f>G15-H15</f>
        <v>0</v>
      </c>
      <c r="K15" s="98"/>
      <c r="L15" s="95">
        <v>1951800</v>
      </c>
    </row>
    <row r="16" spans="1:12" s="7" customFormat="1" ht="63" x14ac:dyDescent="0.3">
      <c r="A16" s="20" t="s">
        <v>34</v>
      </c>
      <c r="B16" s="27"/>
      <c r="C16" s="27"/>
      <c r="D16" s="12">
        <v>41030500</v>
      </c>
      <c r="E16" s="19"/>
      <c r="F16" s="21">
        <f>11998676+8606762+11734550</f>
        <v>32339988</v>
      </c>
      <c r="G16" s="21">
        <f>11998676+8606762+11734550</f>
        <v>32339988</v>
      </c>
      <c r="H16" s="21">
        <v>32339988</v>
      </c>
      <c r="I16" s="31">
        <f>H16/G16*100</f>
        <v>100</v>
      </c>
      <c r="J16" s="13">
        <f>G16-H16</f>
        <v>0</v>
      </c>
      <c r="K16" s="98">
        <v>25419.63</v>
      </c>
      <c r="L16" s="95">
        <v>32314568.370000001</v>
      </c>
    </row>
    <row r="17" spans="1:12" s="7" customFormat="1" ht="42" x14ac:dyDescent="0.3">
      <c r="A17" s="20" t="s">
        <v>48</v>
      </c>
      <c r="B17" s="27"/>
      <c r="C17" s="27"/>
      <c r="D17" s="12">
        <v>41031900</v>
      </c>
      <c r="E17" s="19"/>
      <c r="F17" s="21">
        <v>41079000</v>
      </c>
      <c r="G17" s="21">
        <v>41079000</v>
      </c>
      <c r="H17" s="21">
        <v>41079000</v>
      </c>
      <c r="I17" s="31">
        <f t="shared" si="0"/>
        <v>100</v>
      </c>
      <c r="J17" s="13">
        <f t="shared" si="1"/>
        <v>0</v>
      </c>
      <c r="K17" s="98"/>
      <c r="L17" s="95">
        <v>41079000</v>
      </c>
    </row>
    <row r="18" spans="1:12" s="7" customFormat="1" ht="63" x14ac:dyDescent="0.3">
      <c r="A18" s="44" t="s">
        <v>49</v>
      </c>
      <c r="B18" s="27"/>
      <c r="C18" s="27"/>
      <c r="D18" s="12">
        <v>41032800</v>
      </c>
      <c r="E18" s="19"/>
      <c r="F18" s="21">
        <v>25037000</v>
      </c>
      <c r="G18" s="21">
        <v>25037000</v>
      </c>
      <c r="H18" s="21">
        <v>25037000</v>
      </c>
      <c r="I18" s="31">
        <f t="shared" si="0"/>
        <v>100</v>
      </c>
      <c r="J18" s="13">
        <f t="shared" si="1"/>
        <v>0</v>
      </c>
      <c r="K18" s="98">
        <v>5916339.4000000004</v>
      </c>
      <c r="L18" s="95">
        <v>19120660.600000001</v>
      </c>
    </row>
    <row r="19" spans="1:12" s="7" customFormat="1" ht="63" x14ac:dyDescent="0.3">
      <c r="A19" s="20" t="s">
        <v>47</v>
      </c>
      <c r="B19" s="27"/>
      <c r="C19" s="27"/>
      <c r="D19" s="12">
        <v>41032900</v>
      </c>
      <c r="E19" s="19"/>
      <c r="F19" s="21">
        <v>784700</v>
      </c>
      <c r="G19" s="21">
        <v>784700</v>
      </c>
      <c r="H19" s="48">
        <v>784700</v>
      </c>
      <c r="I19" s="31">
        <f>H19/G19*100</f>
        <v>100</v>
      </c>
      <c r="J19" s="13">
        <f>G19-H19</f>
        <v>0</v>
      </c>
      <c r="K19" s="98">
        <v>453971.46</v>
      </c>
      <c r="L19" s="95">
        <v>330728.53999999998</v>
      </c>
    </row>
    <row r="20" spans="1:12" s="7" customFormat="1" ht="63" x14ac:dyDescent="0.3">
      <c r="A20" s="10" t="s">
        <v>44</v>
      </c>
      <c r="B20" s="11"/>
      <c r="C20" s="11"/>
      <c r="D20" s="12">
        <v>41033000</v>
      </c>
      <c r="E20" s="12"/>
      <c r="F20" s="21">
        <f>37369200+6832400+6427000+12386600</f>
        <v>63015200</v>
      </c>
      <c r="G20" s="21">
        <f>37369200+6832400+6427000+12386600</f>
        <v>63015200</v>
      </c>
      <c r="H20" s="48">
        <v>63015200</v>
      </c>
      <c r="I20" s="31">
        <f t="shared" si="0"/>
        <v>100</v>
      </c>
      <c r="J20" s="13">
        <f>G20-H20</f>
        <v>0</v>
      </c>
      <c r="K20" s="98">
        <v>2096081.08</v>
      </c>
      <c r="L20" s="95">
        <v>60919118.920000002</v>
      </c>
    </row>
    <row r="21" spans="1:12" ht="84" hidden="1" x14ac:dyDescent="0.3">
      <c r="A21" s="54" t="s">
        <v>42</v>
      </c>
      <c r="B21" s="55"/>
      <c r="C21" s="55"/>
      <c r="D21" s="56">
        <v>41033400</v>
      </c>
      <c r="E21" s="56"/>
      <c r="F21" s="57"/>
      <c r="G21" s="57"/>
      <c r="H21" s="72"/>
      <c r="I21" s="58" t="e">
        <f>H21/G21*100</f>
        <v>#DIV/0!</v>
      </c>
      <c r="J21" s="59">
        <f>G21-H21-K21</f>
        <v>0</v>
      </c>
      <c r="K21" s="87"/>
      <c r="L21" s="90"/>
    </row>
    <row r="22" spans="1:12" ht="63" hidden="1" x14ac:dyDescent="0.3">
      <c r="A22" s="54" t="s">
        <v>38</v>
      </c>
      <c r="B22" s="55"/>
      <c r="C22" s="55"/>
      <c r="D22" s="56">
        <v>41033800</v>
      </c>
      <c r="E22" s="56"/>
      <c r="F22" s="57"/>
      <c r="G22" s="57"/>
      <c r="H22" s="72"/>
      <c r="I22" s="58" t="e">
        <f>H22/G22*100</f>
        <v>#DIV/0!</v>
      </c>
      <c r="J22" s="59">
        <f>G22-H22-K22</f>
        <v>0</v>
      </c>
      <c r="K22" s="87"/>
      <c r="L22" s="90"/>
    </row>
    <row r="23" spans="1:12" s="7" customFormat="1" ht="42" x14ac:dyDescent="0.3">
      <c r="A23" s="10" t="s">
        <v>15</v>
      </c>
      <c r="B23" s="11" t="s">
        <v>16</v>
      </c>
      <c r="C23" s="11" t="s">
        <v>11</v>
      </c>
      <c r="D23" s="12">
        <v>41033900</v>
      </c>
      <c r="E23" s="12"/>
      <c r="F23" s="21">
        <v>153134800</v>
      </c>
      <c r="G23" s="21">
        <v>153134800</v>
      </c>
      <c r="H23" s="48">
        <v>153134800</v>
      </c>
      <c r="I23" s="31">
        <f t="shared" si="0"/>
        <v>100</v>
      </c>
      <c r="J23" s="13">
        <f t="shared" ref="J23:J31" si="2">G23-H23</f>
        <v>0</v>
      </c>
      <c r="K23" s="99"/>
      <c r="L23" s="95">
        <v>153134800</v>
      </c>
    </row>
    <row r="24" spans="1:12" ht="63" hidden="1" x14ac:dyDescent="0.3">
      <c r="A24" s="66" t="s">
        <v>31</v>
      </c>
      <c r="B24" s="55"/>
      <c r="C24" s="55"/>
      <c r="D24" s="56">
        <v>41034500</v>
      </c>
      <c r="E24" s="62"/>
      <c r="F24" s="57"/>
      <c r="G24" s="57"/>
      <c r="H24" s="72"/>
      <c r="I24" s="58" t="e">
        <f>H24/G24*100</f>
        <v>#DIV/0!</v>
      </c>
      <c r="J24" s="59">
        <f>G24-H24</f>
        <v>0</v>
      </c>
      <c r="K24" s="86"/>
      <c r="L24" s="90"/>
    </row>
    <row r="25" spans="1:12" ht="63" hidden="1" x14ac:dyDescent="0.3">
      <c r="A25" s="66" t="s">
        <v>40</v>
      </c>
      <c r="B25" s="55"/>
      <c r="C25" s="55"/>
      <c r="D25" s="56">
        <v>41035300</v>
      </c>
      <c r="E25" s="62"/>
      <c r="F25" s="57"/>
      <c r="G25" s="57"/>
      <c r="H25" s="72"/>
      <c r="I25" s="58" t="e">
        <f>H25/G25*100</f>
        <v>#DIV/0!</v>
      </c>
      <c r="J25" s="59">
        <f>G25-H25</f>
        <v>0</v>
      </c>
      <c r="K25" s="86"/>
      <c r="L25" s="90"/>
    </row>
    <row r="26" spans="1:12" s="7" customFormat="1" ht="63" x14ac:dyDescent="0.3">
      <c r="A26" s="20" t="s">
        <v>27</v>
      </c>
      <c r="B26" s="15" t="s">
        <v>25</v>
      </c>
      <c r="C26" s="15" t="s">
        <v>26</v>
      </c>
      <c r="D26" s="12">
        <v>41035400</v>
      </c>
      <c r="E26" s="16"/>
      <c r="F26" s="21">
        <v>10099700</v>
      </c>
      <c r="G26" s="21">
        <v>10099700</v>
      </c>
      <c r="H26" s="21">
        <v>10099700</v>
      </c>
      <c r="I26" s="31">
        <f t="shared" si="0"/>
        <v>100</v>
      </c>
      <c r="J26" s="13">
        <f t="shared" si="2"/>
        <v>0</v>
      </c>
      <c r="K26" s="99"/>
      <c r="L26" s="95">
        <v>10099700</v>
      </c>
    </row>
    <row r="27" spans="1:12" s="7" customFormat="1" ht="105" x14ac:dyDescent="0.3">
      <c r="A27" s="45" t="s">
        <v>45</v>
      </c>
      <c r="B27" s="15" t="s">
        <v>25</v>
      </c>
      <c r="C27" s="15" t="s">
        <v>26</v>
      </c>
      <c r="D27" s="12">
        <v>41035600</v>
      </c>
      <c r="E27" s="16"/>
      <c r="F27" s="21">
        <f>226918+6994882</f>
        <v>7221800</v>
      </c>
      <c r="G27" s="21">
        <f>226918+6994882</f>
        <v>7221800</v>
      </c>
      <c r="H27" s="21">
        <v>7221800</v>
      </c>
      <c r="I27" s="31">
        <f t="shared" si="0"/>
        <v>100</v>
      </c>
      <c r="J27" s="13">
        <f>G27-H27</f>
        <v>0</v>
      </c>
      <c r="K27" s="100">
        <v>214734.94</v>
      </c>
      <c r="L27" s="95">
        <v>7007065.0599999996</v>
      </c>
    </row>
    <row r="28" spans="1:12" s="7" customFormat="1" ht="63" x14ac:dyDescent="0.3">
      <c r="A28" s="20" t="s">
        <v>37</v>
      </c>
      <c r="B28" s="15"/>
      <c r="C28" s="15"/>
      <c r="D28" s="12">
        <v>41036100</v>
      </c>
      <c r="E28" s="16"/>
      <c r="F28" s="21">
        <f>22304796+701720</f>
        <v>23006516</v>
      </c>
      <c r="G28" s="21">
        <f>22304796+701720</f>
        <v>23006516</v>
      </c>
      <c r="H28" s="21">
        <v>23006516</v>
      </c>
      <c r="I28" s="31">
        <f t="shared" si="0"/>
        <v>100</v>
      </c>
      <c r="J28" s="13">
        <f t="shared" si="2"/>
        <v>0</v>
      </c>
      <c r="K28" s="98">
        <v>125654.73</v>
      </c>
      <c r="L28" s="95">
        <v>22880861.27</v>
      </c>
    </row>
    <row r="29" spans="1:12" s="7" customFormat="1" ht="63" x14ac:dyDescent="0.3">
      <c r="A29" s="20" t="s">
        <v>36</v>
      </c>
      <c r="B29" s="15"/>
      <c r="C29" s="15"/>
      <c r="D29" s="12">
        <v>41036400</v>
      </c>
      <c r="E29" s="16"/>
      <c r="F29" s="21">
        <v>10057365</v>
      </c>
      <c r="G29" s="21">
        <v>10057365</v>
      </c>
      <c r="H29" s="21">
        <v>10057365</v>
      </c>
      <c r="I29" s="31">
        <f t="shared" si="0"/>
        <v>100</v>
      </c>
      <c r="J29" s="13">
        <f t="shared" si="2"/>
        <v>0</v>
      </c>
      <c r="K29" s="98">
        <v>52687.81</v>
      </c>
      <c r="L29" s="95">
        <v>10004677.189999999</v>
      </c>
    </row>
    <row r="30" spans="1:12" ht="42" hidden="1" x14ac:dyDescent="0.3">
      <c r="A30" s="66" t="s">
        <v>39</v>
      </c>
      <c r="B30" s="67"/>
      <c r="C30" s="67"/>
      <c r="D30" s="56">
        <v>41037000</v>
      </c>
      <c r="E30" s="62"/>
      <c r="F30" s="57"/>
      <c r="G30" s="57"/>
      <c r="H30" s="59"/>
      <c r="I30" s="58" t="e">
        <f>H30/#REF!*100</f>
        <v>#REF!</v>
      </c>
      <c r="J30" s="59">
        <f t="shared" si="2"/>
        <v>0</v>
      </c>
      <c r="K30" s="87"/>
      <c r="L30" s="90"/>
    </row>
    <row r="31" spans="1:12" ht="84" hidden="1" x14ac:dyDescent="0.3">
      <c r="A31" s="66" t="s">
        <v>35</v>
      </c>
      <c r="B31" s="67"/>
      <c r="C31" s="67"/>
      <c r="D31" s="56">
        <v>41037200</v>
      </c>
      <c r="E31" s="62"/>
      <c r="F31" s="57"/>
      <c r="G31" s="57"/>
      <c r="H31" s="59"/>
      <c r="I31" s="58" t="e">
        <f>H31/#REF!*100</f>
        <v>#REF!</v>
      </c>
      <c r="J31" s="59">
        <f t="shared" si="2"/>
        <v>0</v>
      </c>
      <c r="K31" s="87"/>
      <c r="L31" s="90"/>
    </row>
    <row r="32" spans="1:12" ht="63" hidden="1" x14ac:dyDescent="0.3">
      <c r="A32" s="66" t="s">
        <v>41</v>
      </c>
      <c r="B32" s="67"/>
      <c r="C32" s="67"/>
      <c r="D32" s="56">
        <v>41039100</v>
      </c>
      <c r="E32" s="62"/>
      <c r="F32" s="57"/>
      <c r="G32" s="57"/>
      <c r="H32" s="59"/>
      <c r="I32" s="58" t="e">
        <f>H32/#REF!*100</f>
        <v>#REF!</v>
      </c>
      <c r="J32" s="59" t="e">
        <f>#REF!-H32-K32</f>
        <v>#REF!</v>
      </c>
      <c r="K32" s="87"/>
      <c r="L32" s="90"/>
    </row>
    <row r="33" spans="1:12" s="28" customFormat="1" ht="40.799999999999997" x14ac:dyDescent="0.3">
      <c r="A33" s="17" t="s">
        <v>22</v>
      </c>
      <c r="B33" s="18"/>
      <c r="C33" s="18"/>
      <c r="D33" s="19"/>
      <c r="E33" s="19"/>
      <c r="F33" s="8">
        <f>SUM(F8:F29)</f>
        <v>752075680</v>
      </c>
      <c r="G33" s="8">
        <f>SUM(G8:G29)</f>
        <v>752075680</v>
      </c>
      <c r="H33" s="8">
        <f>SUM(H8:H29)</f>
        <v>752075680</v>
      </c>
      <c r="I33" s="32">
        <f>H33/G33*100</f>
        <v>100</v>
      </c>
      <c r="J33" s="8">
        <f>SUM(J8:J29)</f>
        <v>0</v>
      </c>
      <c r="K33" s="88">
        <f>SUM(K8:K32)</f>
        <v>8884889.0500000007</v>
      </c>
      <c r="L33" s="91">
        <f>SUM(L8:L29)</f>
        <v>743190790.95000005</v>
      </c>
    </row>
    <row r="34" spans="1:12" s="7" customFormat="1" ht="24.6" x14ac:dyDescent="0.3">
      <c r="A34" s="3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95"/>
    </row>
    <row r="35" spans="1:12" ht="63" hidden="1" x14ac:dyDescent="0.3">
      <c r="A35" s="54" t="s">
        <v>30</v>
      </c>
      <c r="B35" s="55"/>
      <c r="C35" s="55"/>
      <c r="D35" s="56">
        <v>41033000</v>
      </c>
      <c r="E35" s="68"/>
      <c r="F35" s="68"/>
      <c r="G35" s="69"/>
      <c r="H35" s="69"/>
      <c r="I35" s="58" t="e">
        <f>H35/#REF!*100</f>
        <v>#REF!</v>
      </c>
      <c r="J35" s="59" t="e">
        <f>#REF!-H35-K35</f>
        <v>#REF!</v>
      </c>
      <c r="K35" s="89"/>
      <c r="L35" s="90"/>
    </row>
    <row r="36" spans="1:12" s="7" customFormat="1" ht="105" x14ac:dyDescent="0.3">
      <c r="A36" s="20" t="s">
        <v>50</v>
      </c>
      <c r="B36" s="11"/>
      <c r="C36" s="11"/>
      <c r="D36" s="12">
        <v>41034800</v>
      </c>
      <c r="E36" s="16"/>
      <c r="F36" s="21">
        <f>23478143-2417562</f>
        <v>21060581</v>
      </c>
      <c r="G36" s="21">
        <f>23478143-2417562</f>
        <v>21060581</v>
      </c>
      <c r="H36" s="51">
        <v>21060581</v>
      </c>
      <c r="I36" s="31">
        <f t="shared" ref="I36:I41" si="3">H36/G36*100</f>
        <v>100</v>
      </c>
      <c r="J36" s="13">
        <f>G36-H36</f>
        <v>0</v>
      </c>
      <c r="K36" s="101"/>
      <c r="L36" s="95">
        <v>21060581</v>
      </c>
    </row>
    <row r="37" spans="1:12" s="7" customFormat="1" ht="42" x14ac:dyDescent="0.3">
      <c r="A37" s="10" t="s">
        <v>15</v>
      </c>
      <c r="B37" s="11" t="s">
        <v>16</v>
      </c>
      <c r="C37" s="11" t="s">
        <v>11</v>
      </c>
      <c r="D37" s="12">
        <v>41033900</v>
      </c>
      <c r="E37" s="41"/>
      <c r="F37" s="52">
        <f>11016700+1749000+35659400+4013300+65868000</f>
        <v>118306400</v>
      </c>
      <c r="G37" s="52">
        <f>11016700+1749000+35659400+4013300+65868000</f>
        <v>118306400</v>
      </c>
      <c r="H37" s="51">
        <v>118306400</v>
      </c>
      <c r="I37" s="31">
        <f t="shared" si="3"/>
        <v>100</v>
      </c>
      <c r="J37" s="13">
        <f>G37-H37</f>
        <v>0</v>
      </c>
      <c r="K37" s="101"/>
      <c r="L37" s="95">
        <v>118306400</v>
      </c>
    </row>
    <row r="38" spans="1:12" s="7" customFormat="1" ht="63" x14ac:dyDescent="0.3">
      <c r="A38" s="20" t="s">
        <v>51</v>
      </c>
      <c r="B38" s="11"/>
      <c r="C38" s="11"/>
      <c r="D38" s="12">
        <v>41034700</v>
      </c>
      <c r="E38" s="16"/>
      <c r="F38" s="21">
        <v>25056406</v>
      </c>
      <c r="G38" s="21">
        <v>25056406</v>
      </c>
      <c r="H38" s="51">
        <v>25056406</v>
      </c>
      <c r="I38" s="31">
        <f t="shared" si="3"/>
        <v>100</v>
      </c>
      <c r="J38" s="13">
        <f>G38-H38</f>
        <v>0</v>
      </c>
      <c r="K38" s="103">
        <v>6656968</v>
      </c>
      <c r="L38" s="95">
        <v>18399438</v>
      </c>
    </row>
    <row r="39" spans="1:12" s="7" customFormat="1" ht="126" x14ac:dyDescent="0.3">
      <c r="A39" s="10" t="s">
        <v>18</v>
      </c>
      <c r="B39" s="15" t="s">
        <v>19</v>
      </c>
      <c r="C39" s="34">
        <v>3220</v>
      </c>
      <c r="D39" s="12">
        <v>41037300</v>
      </c>
      <c r="E39" s="12"/>
      <c r="F39" s="21">
        <f>49561700+198247000</f>
        <v>247808700</v>
      </c>
      <c r="G39" s="21">
        <f>49561700+198247000</f>
        <v>247808700</v>
      </c>
      <c r="H39" s="13">
        <v>247808700</v>
      </c>
      <c r="I39" s="31">
        <f t="shared" si="3"/>
        <v>100</v>
      </c>
      <c r="J39" s="13">
        <f>G39-H39</f>
        <v>0</v>
      </c>
      <c r="K39" s="102"/>
      <c r="L39" s="95">
        <v>247808700</v>
      </c>
    </row>
    <row r="40" spans="1:12" s="28" customFormat="1" ht="40.799999999999997" x14ac:dyDescent="0.3">
      <c r="A40" s="17" t="s">
        <v>23</v>
      </c>
      <c r="B40" s="18"/>
      <c r="C40" s="18"/>
      <c r="D40" s="19"/>
      <c r="E40" s="19"/>
      <c r="F40" s="8">
        <f>SUM(F36:F39)</f>
        <v>412232087</v>
      </c>
      <c r="G40" s="8">
        <f>SUM(G36:G39)</f>
        <v>412232087</v>
      </c>
      <c r="H40" s="8">
        <f>SUM(H36:H39)</f>
        <v>412232087</v>
      </c>
      <c r="I40" s="32">
        <f t="shared" si="3"/>
        <v>100</v>
      </c>
      <c r="J40" s="8">
        <f>SUM(J36:J39)</f>
        <v>0</v>
      </c>
      <c r="K40" s="88">
        <f>SUM(K35:K39)</f>
        <v>6656968</v>
      </c>
      <c r="L40" s="91">
        <f>SUM(L36:L39)</f>
        <v>405575119</v>
      </c>
    </row>
    <row r="41" spans="1:12" s="28" customFormat="1" ht="40.799999999999997" x14ac:dyDescent="0.3">
      <c r="A41" s="17" t="s">
        <v>24</v>
      </c>
      <c r="B41" s="18"/>
      <c r="C41" s="18"/>
      <c r="D41" s="19"/>
      <c r="E41" s="19"/>
      <c r="F41" s="8">
        <f>F33+F40</f>
        <v>1164307767</v>
      </c>
      <c r="G41" s="8">
        <f>G33+G40</f>
        <v>1164307767</v>
      </c>
      <c r="H41" s="14">
        <f>H33+H40</f>
        <v>1164307767</v>
      </c>
      <c r="I41" s="32">
        <f t="shared" si="3"/>
        <v>100</v>
      </c>
      <c r="J41" s="14">
        <f>J33+J40</f>
        <v>0</v>
      </c>
      <c r="K41" s="88">
        <f>K33+K40</f>
        <v>15541857.050000001</v>
      </c>
      <c r="L41" s="92">
        <f>L33+L40</f>
        <v>1148765909.95</v>
      </c>
    </row>
    <row r="42" spans="1:12" x14ac:dyDescent="0.3">
      <c r="A42" s="70"/>
      <c r="B42" s="71"/>
      <c r="C42" s="71"/>
      <c r="D42" s="74"/>
      <c r="E42" s="74"/>
      <c r="F42" s="75"/>
      <c r="G42" s="75"/>
      <c r="H42" s="76"/>
      <c r="I42" s="77"/>
      <c r="J42" s="76"/>
    </row>
    <row r="43" spans="1:12" x14ac:dyDescent="0.3">
      <c r="A43" s="70"/>
      <c r="B43" s="71"/>
      <c r="C43" s="71"/>
      <c r="D43" s="74"/>
      <c r="E43" s="74"/>
      <c r="F43" s="75"/>
      <c r="G43" s="75"/>
      <c r="H43" s="76"/>
      <c r="I43" s="77"/>
      <c r="J43" s="76"/>
    </row>
    <row r="44" spans="1:12" x14ac:dyDescent="0.3">
      <c r="A44" s="70"/>
      <c r="B44" s="71"/>
      <c r="C44" s="71"/>
      <c r="D44" s="74"/>
      <c r="E44" s="74"/>
      <c r="F44" s="75"/>
      <c r="G44" s="75"/>
      <c r="H44" s="76"/>
      <c r="I44" s="77"/>
      <c r="J44" s="76"/>
    </row>
    <row r="45" spans="1:12" x14ac:dyDescent="0.3">
      <c r="A45" s="70"/>
      <c r="B45" s="71"/>
      <c r="C45" s="71"/>
      <c r="D45" s="74"/>
      <c r="E45" s="74"/>
      <c r="F45" s="75"/>
      <c r="G45" s="75"/>
      <c r="H45" s="76"/>
      <c r="I45" s="77"/>
      <c r="J45" s="76"/>
    </row>
    <row r="46" spans="1:12" x14ac:dyDescent="0.3">
      <c r="A46" s="70"/>
      <c r="B46" s="71"/>
      <c r="C46" s="71"/>
      <c r="D46" s="74"/>
      <c r="E46" s="74"/>
      <c r="F46" s="75"/>
      <c r="G46" s="75"/>
      <c r="H46" s="76"/>
      <c r="I46" s="77"/>
      <c r="J46" s="76"/>
    </row>
    <row r="47" spans="1:12" x14ac:dyDescent="0.3">
      <c r="A47" s="70"/>
      <c r="B47" s="71"/>
      <c r="C47" s="71"/>
      <c r="D47" s="74"/>
      <c r="E47" s="74"/>
      <c r="F47" s="75"/>
      <c r="G47" s="75"/>
      <c r="H47" s="76"/>
      <c r="I47" s="77"/>
      <c r="J47" s="76"/>
    </row>
    <row r="48" spans="1:12" s="85" customFormat="1" x14ac:dyDescent="0.3">
      <c r="A48" s="79"/>
      <c r="B48" s="80"/>
      <c r="C48" s="80"/>
      <c r="D48" s="53"/>
      <c r="E48" s="53"/>
      <c r="F48" s="81"/>
      <c r="G48" s="81"/>
      <c r="H48" s="82"/>
      <c r="I48" s="83"/>
      <c r="J48" s="53"/>
      <c r="K48" s="84"/>
      <c r="L48" s="97"/>
    </row>
  </sheetData>
  <mergeCells count="14">
    <mergeCell ref="A2:K2"/>
    <mergeCell ref="A3:K3"/>
    <mergeCell ref="H5:I5"/>
    <mergeCell ref="J5:J6"/>
    <mergeCell ref="K5:K6"/>
    <mergeCell ref="L5:L6"/>
    <mergeCell ref="A7:K7"/>
    <mergeCell ref="A34:K3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обласний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2020-07-28T07:01:16Z</cp:lastPrinted>
  <dcterms:created xsi:type="dcterms:W3CDTF">2006-09-28T05:33:49Z</dcterms:created>
  <dcterms:modified xsi:type="dcterms:W3CDTF">2024-04-18T08:59:54Z</dcterms:modified>
</cp:coreProperties>
</file>