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10 по області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<sst xmlns="http://schemas.openxmlformats.org/spreadsheetml/2006/main" count="72" uniqueCount="65">
  <si>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</si>
  <si>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</si>
  <si>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</si>
  <si>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</si>
  <si>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</si>
  <si>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</si>
  <si>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</si>
  <si>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</si>
  <si>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</si>
  <si>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</si>
  <si>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</si>
  <si>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</si>
  <si>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</si>
  <si>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</si>
  <si>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</si>
  <si>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</si>
  <si>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</si>
  <si>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</si>
  <si>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</si>
  <si>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</si>
  <si>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</si>
  <si>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</si>
  <si>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</si>
  <si>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</si>
  <si>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</si>
  <si>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</si>
  <si>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</si>
  <si>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</si>
  <si>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</si>
  <si>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</si>
  <si>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</si>
  <si>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</si>
  <si>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</si>
  <si>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</si>
  <si>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</si>
  <si>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</si>
  <si>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</si>
  <si>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</si>
  <si>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</si>
  <si>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</si>
  <si>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</si>
  <si>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</si>
  <si>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</si>
  <si>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</si>
  <si>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</si>
  <si>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</si>
  <si>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</si>
  <si>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</si>
  <si>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</si>
  <si>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</si>
  <si>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</si>
  <si>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</si>
  <si>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</si>
  <si>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на 2023 рік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</si>
  <si>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</si>
  <si>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</si>
  <si>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</si>
  <si>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</si>
  <si>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</si>
  <si>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проектування, будівництво, модернізацію обєктів соціальної сфери, культурної спадщини, що мають вплив на життєдіяльність населення</t>
  </si>
  <si>
    <t>Субвенція з державного бюджету місцевим бюджетам на реалізаці. проектів, спрямованих на ліквідацію наслідків збройної агресії</t>
  </si>
  <si>
    <t>на січень - вересень 2023 року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</si>
  <si>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</t>
  </si>
  <si>
    <t xml:space="preserve"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 </t>
  </si>
  <si>
    <t xml:space="preserve">                                       станом на 01 жовтня 2023 року                            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</si>
</sst>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  <numFmt numFmtId="189" formatCode="#,##0.000"/>
    <numFmt numFmtId="190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38" fillId="44" borderId="2" applyNumberFormat="0" applyAlignment="0" applyProtection="0"/>
    <xf numFmtId="0" fontId="39" fillId="45" borderId="3" applyNumberFormat="0" applyAlignment="0" applyProtection="0"/>
    <xf numFmtId="0" fontId="40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1" fillId="0" borderId="4" applyNumberFormat="0" applyFill="0" applyAlignment="0" applyProtection="0"/>
    <xf numFmtId="0" fontId="21" fillId="0" borderId="5" applyNumberFormat="0" applyFill="0" applyAlignment="0" applyProtection="0"/>
    <xf numFmtId="0" fontId="42" fillId="0" borderId="6" applyNumberFormat="0" applyFill="0" applyAlignment="0" applyProtection="0"/>
    <xf numFmtId="0" fontId="22" fillId="0" borderId="7" applyNumberFormat="0" applyFill="0" applyAlignment="0" applyProtection="0"/>
    <xf numFmtId="0" fontId="43" fillId="0" borderId="8" applyNumberFormat="0" applyFill="0" applyAlignment="0" applyProtection="0"/>
    <xf numFmtId="0" fontId="2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25" fillId="46" borderId="12" applyNumberFormat="0" applyAlignment="0" applyProtection="0"/>
    <xf numFmtId="0" fontId="45" fillId="47" borderId="13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8" fillId="50" borderId="0" applyNumberFormat="0" applyBorder="0" applyAlignment="0" applyProtection="0"/>
    <xf numFmtId="0" fontId="2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0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5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8" fillId="55" borderId="1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181" fontId="2" fillId="55" borderId="19" xfId="0" applyNumberFormat="1" applyFont="1" applyFill="1" applyBorder="1" applyAlignment="1">
      <alignment horizontal="center" vertical="center"/>
    </xf>
    <xf numFmtId="43" fontId="8" fillId="0" borderId="19" xfId="131" applyFont="1" applyBorder="1" applyAlignment="1">
      <alignment horizontal="center" vertical="center" wrapText="1"/>
    </xf>
    <xf numFmtId="43" fontId="8" fillId="0" borderId="19" xfId="131" applyFont="1" applyFill="1" applyBorder="1" applyAlignment="1">
      <alignment horizontal="right" vertical="center"/>
    </xf>
    <xf numFmtId="43" fontId="16" fillId="0" borderId="19" xfId="131" applyFont="1" applyFill="1" applyBorder="1" applyAlignment="1">
      <alignment horizontal="center" vertical="center" wrapText="1"/>
    </xf>
    <xf numFmtId="43" fontId="8" fillId="0" borderId="19" xfId="131" applyFont="1" applyFill="1" applyBorder="1" applyAlignment="1">
      <alignment horizontal="center" vertical="center" wrapText="1"/>
    </xf>
    <xf numFmtId="190" fontId="8" fillId="0" borderId="19" xfId="13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ечание 3" xfId="117"/>
    <cellStyle name="Примечание 4" xfId="118"/>
    <cellStyle name="Примечание 5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Финансовый 2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8" zoomScaleNormal="78" zoomScalePageLayoutView="0" workbookViewId="0" topLeftCell="A1">
      <selection activeCell="G56" sqref="G56"/>
    </sheetView>
  </sheetViews>
  <sheetFormatPr defaultColWidth="8.8515625" defaultRowHeight="15"/>
  <cols>
    <col min="1" max="1" width="69.8515625" style="41" customWidth="1"/>
    <col min="2" max="2" width="14.140625" style="42" hidden="1" customWidth="1"/>
    <col min="3" max="3" width="10.57421875" style="42" hidden="1" customWidth="1"/>
    <col min="4" max="4" width="16.421875" style="1" customWidth="1"/>
    <col min="5" max="5" width="8.421875" style="1" hidden="1" customWidth="1"/>
    <col min="6" max="6" width="27.8515625" style="36" customWidth="1"/>
    <col min="7" max="7" width="33.421875" style="36" customWidth="1"/>
    <col min="8" max="8" width="29.57421875" style="61" customWidth="1"/>
    <col min="9" max="9" width="19.00390625" style="43" customWidth="1"/>
    <col min="10" max="10" width="29.421875" style="1" customWidth="1"/>
    <col min="11" max="11" width="17.8515625" style="55" customWidth="1"/>
    <col min="12" max="12" width="13.140625" style="1" customWidth="1"/>
    <col min="13" max="16384" width="8.8515625" style="1" customWidth="1"/>
  </cols>
  <sheetData>
    <row r="1" spans="1:11" s="16" customFormat="1" ht="22.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6" customFormat="1" ht="22.5">
      <c r="A2" s="69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6" customFormat="1" ht="22.5">
      <c r="A3" s="17"/>
      <c r="B3" s="17"/>
      <c r="C3" s="17"/>
      <c r="D3" s="17"/>
      <c r="E3" s="17"/>
      <c r="F3" s="18"/>
      <c r="G3" s="18"/>
      <c r="H3" s="17"/>
      <c r="I3" s="17"/>
      <c r="J3" s="25" t="s">
        <v>31</v>
      </c>
      <c r="K3" s="51"/>
    </row>
    <row r="4" spans="1:11" ht="53.25" customHeight="1">
      <c r="A4" s="70" t="s">
        <v>0</v>
      </c>
      <c r="B4" s="72" t="s">
        <v>1</v>
      </c>
      <c r="C4" s="72" t="s">
        <v>2</v>
      </c>
      <c r="D4" s="72" t="s">
        <v>3</v>
      </c>
      <c r="E4" s="74" t="s">
        <v>4</v>
      </c>
      <c r="F4" s="76" t="s">
        <v>5</v>
      </c>
      <c r="G4" s="77"/>
      <c r="H4" s="78" t="s">
        <v>6</v>
      </c>
      <c r="I4" s="79"/>
      <c r="J4" s="80" t="s">
        <v>7</v>
      </c>
      <c r="K4" s="82" t="s">
        <v>36</v>
      </c>
    </row>
    <row r="5" spans="1:11" ht="45" customHeight="1">
      <c r="A5" s="71"/>
      <c r="B5" s="73"/>
      <c r="C5" s="73"/>
      <c r="D5" s="73"/>
      <c r="E5" s="75"/>
      <c r="F5" s="19" t="s">
        <v>53</v>
      </c>
      <c r="G5" s="19" t="s">
        <v>61</v>
      </c>
      <c r="H5" s="20" t="s">
        <v>8</v>
      </c>
      <c r="I5" s="3" t="s">
        <v>9</v>
      </c>
      <c r="J5" s="81"/>
      <c r="K5" s="83"/>
    </row>
    <row r="6" spans="1:11" ht="24.75">
      <c r="A6" s="84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22.5">
      <c r="A7" s="4" t="s">
        <v>11</v>
      </c>
      <c r="B7" s="5" t="s">
        <v>12</v>
      </c>
      <c r="C7" s="5" t="s">
        <v>13</v>
      </c>
      <c r="D7" s="6">
        <v>41020100</v>
      </c>
      <c r="E7" s="6"/>
      <c r="F7" s="15">
        <v>1511734400</v>
      </c>
      <c r="G7" s="15">
        <v>1133800200</v>
      </c>
      <c r="H7" s="15">
        <v>1133800200</v>
      </c>
      <c r="I7" s="26">
        <f aca="true" t="shared" si="0" ref="I7:I38">H7/G7*100</f>
        <v>100</v>
      </c>
      <c r="J7" s="7">
        <f aca="true" t="shared" si="1" ref="J7:J13">G7-H7</f>
        <v>0</v>
      </c>
      <c r="K7" s="45"/>
    </row>
    <row r="8" spans="1:11" ht="81.75">
      <c r="A8" s="21" t="s">
        <v>14</v>
      </c>
      <c r="B8" s="22" t="s">
        <v>15</v>
      </c>
      <c r="C8" s="22" t="s">
        <v>13</v>
      </c>
      <c r="D8" s="6">
        <v>41020200</v>
      </c>
      <c r="E8" s="10" t="s">
        <v>16</v>
      </c>
      <c r="F8" s="15">
        <v>114236400</v>
      </c>
      <c r="G8" s="15">
        <v>85675500</v>
      </c>
      <c r="H8" s="63">
        <v>85675500</v>
      </c>
      <c r="I8" s="26">
        <f t="shared" si="0"/>
        <v>100</v>
      </c>
      <c r="J8" s="7">
        <f t="shared" si="1"/>
        <v>0</v>
      </c>
      <c r="K8" s="45"/>
    </row>
    <row r="9" spans="1:11" ht="123">
      <c r="A9" s="59" t="s">
        <v>62</v>
      </c>
      <c r="B9" s="58"/>
      <c r="C9" s="58"/>
      <c r="D9" s="6">
        <v>41021300</v>
      </c>
      <c r="E9" s="13"/>
      <c r="F9" s="15">
        <v>7761194</v>
      </c>
      <c r="G9" s="15">
        <v>7761194</v>
      </c>
      <c r="H9" s="63">
        <v>7761194</v>
      </c>
      <c r="I9" s="26">
        <f>H9/G9*100</f>
        <v>100</v>
      </c>
      <c r="J9" s="7">
        <f t="shared" si="1"/>
        <v>0</v>
      </c>
      <c r="K9" s="45"/>
    </row>
    <row r="10" spans="1:11" ht="123">
      <c r="A10" s="59" t="s">
        <v>63</v>
      </c>
      <c r="B10" s="58"/>
      <c r="C10" s="58"/>
      <c r="D10" s="6">
        <v>41021301</v>
      </c>
      <c r="E10" s="13"/>
      <c r="F10" s="15">
        <v>7680815</v>
      </c>
      <c r="G10" s="15">
        <v>7680815</v>
      </c>
      <c r="H10" s="60">
        <v>7680815</v>
      </c>
      <c r="I10" s="26">
        <f>H10/G10*100</f>
        <v>100</v>
      </c>
      <c r="J10" s="7">
        <f>G10-H10</f>
        <v>0</v>
      </c>
      <c r="K10" s="45"/>
    </row>
    <row r="11" spans="1:11" ht="103.5" customHeight="1">
      <c r="A11" s="21" t="s">
        <v>55</v>
      </c>
      <c r="B11" s="22"/>
      <c r="C11" s="22"/>
      <c r="D11" s="6">
        <v>41021400</v>
      </c>
      <c r="E11" s="10"/>
      <c r="F11" s="15">
        <v>43393900</v>
      </c>
      <c r="G11" s="15">
        <v>33194000</v>
      </c>
      <c r="H11" s="63">
        <v>33194000</v>
      </c>
      <c r="I11" s="26">
        <f t="shared" si="0"/>
        <v>100</v>
      </c>
      <c r="J11" s="7">
        <f t="shared" si="1"/>
        <v>0</v>
      </c>
      <c r="K11" s="45"/>
    </row>
    <row r="12" spans="1:11" ht="61.5" hidden="1">
      <c r="A12" s="21" t="s">
        <v>49</v>
      </c>
      <c r="B12" s="22"/>
      <c r="C12" s="22"/>
      <c r="D12" s="6">
        <v>41021100</v>
      </c>
      <c r="E12" s="10"/>
      <c r="F12" s="15"/>
      <c r="G12" s="15"/>
      <c r="H12" s="7"/>
      <c r="I12" s="26" t="e">
        <f t="shared" si="0"/>
        <v>#DIV/0!</v>
      </c>
      <c r="J12" s="7">
        <f t="shared" si="1"/>
        <v>0</v>
      </c>
      <c r="K12" s="45"/>
    </row>
    <row r="13" spans="1:11" ht="8.25" customHeight="1" hidden="1">
      <c r="A13" s="59" t="s">
        <v>52</v>
      </c>
      <c r="B13" s="58"/>
      <c r="C13" s="58"/>
      <c r="D13" s="6">
        <v>41021300</v>
      </c>
      <c r="E13" s="57"/>
      <c r="F13" s="57"/>
      <c r="G13" s="15"/>
      <c r="H13" s="15"/>
      <c r="I13" s="26" t="e">
        <f t="shared" si="0"/>
        <v>#DIV/0!</v>
      </c>
      <c r="J13" s="7">
        <f t="shared" si="1"/>
        <v>0</v>
      </c>
      <c r="K13" s="45"/>
    </row>
    <row r="14" spans="1:11" s="24" customFormat="1" ht="22.5">
      <c r="A14" s="11" t="s">
        <v>17</v>
      </c>
      <c r="B14" s="23"/>
      <c r="C14" s="23"/>
      <c r="D14" s="13"/>
      <c r="E14" s="13"/>
      <c r="F14" s="2">
        <f>SUM(F7:F11)</f>
        <v>1684806709</v>
      </c>
      <c r="G14" s="2">
        <f>SUM(G7:G11)</f>
        <v>1268111709</v>
      </c>
      <c r="H14" s="2">
        <f>SUM(H7:H11)</f>
        <v>1268111709</v>
      </c>
      <c r="I14" s="62">
        <f t="shared" si="0"/>
        <v>100</v>
      </c>
      <c r="J14" s="2">
        <f>SUM(J7:J11)</f>
        <v>0</v>
      </c>
      <c r="K14" s="2">
        <f>SUM(K7:K11)</f>
        <v>0</v>
      </c>
    </row>
    <row r="15" spans="1:11" s="24" customFormat="1" ht="61.5">
      <c r="A15" s="14" t="s">
        <v>37</v>
      </c>
      <c r="B15" s="23"/>
      <c r="C15" s="23"/>
      <c r="D15" s="6">
        <v>41030500</v>
      </c>
      <c r="E15" s="13"/>
      <c r="F15" s="15">
        <f>11998676+8606762</f>
        <v>20605438</v>
      </c>
      <c r="G15" s="15">
        <v>11998676</v>
      </c>
      <c r="H15" s="15">
        <v>11998676</v>
      </c>
      <c r="I15" s="26">
        <f t="shared" si="0"/>
        <v>100</v>
      </c>
      <c r="J15" s="7">
        <f aca="true" t="shared" si="2" ref="J15:J20">G15-H15</f>
        <v>0</v>
      </c>
      <c r="K15" s="45"/>
    </row>
    <row r="16" spans="1:11" s="24" customFormat="1" ht="61.5">
      <c r="A16" s="14" t="s">
        <v>51</v>
      </c>
      <c r="B16" s="23"/>
      <c r="C16" s="23"/>
      <c r="D16" s="6">
        <v>41030600</v>
      </c>
      <c r="E16" s="13"/>
      <c r="F16" s="15">
        <v>3854700</v>
      </c>
      <c r="G16" s="15">
        <v>2891700</v>
      </c>
      <c r="H16" s="15">
        <v>2891700</v>
      </c>
      <c r="I16" s="26">
        <f t="shared" si="0"/>
        <v>100</v>
      </c>
      <c r="J16" s="7">
        <f t="shared" si="2"/>
        <v>0</v>
      </c>
      <c r="K16" s="45"/>
    </row>
    <row r="17" spans="1:11" s="24" customFormat="1" ht="40.5">
      <c r="A17" s="14" t="s">
        <v>57</v>
      </c>
      <c r="B17" s="23"/>
      <c r="C17" s="23"/>
      <c r="D17" s="6">
        <v>41031900</v>
      </c>
      <c r="E17" s="13"/>
      <c r="F17" s="15">
        <v>41079000</v>
      </c>
      <c r="G17" s="15">
        <v>41079000</v>
      </c>
      <c r="H17" s="15">
        <f>32863200+8215800</f>
        <v>41079000</v>
      </c>
      <c r="I17" s="26">
        <f>H17/G17*100</f>
        <v>100</v>
      </c>
      <c r="J17" s="7">
        <f t="shared" si="2"/>
        <v>0</v>
      </c>
      <c r="K17" s="7"/>
    </row>
    <row r="18" spans="1:11" s="24" customFormat="1" ht="65.25" customHeight="1">
      <c r="A18" s="52" t="s">
        <v>58</v>
      </c>
      <c r="B18" s="23"/>
      <c r="C18" s="23"/>
      <c r="D18" s="6">
        <v>41032800</v>
      </c>
      <c r="E18" s="13"/>
      <c r="F18" s="15">
        <v>25037000</v>
      </c>
      <c r="G18" s="15">
        <v>25037000</v>
      </c>
      <c r="H18" s="15">
        <f>20029600+5007400</f>
        <v>25037000</v>
      </c>
      <c r="I18" s="26">
        <f>H18/G18*100</f>
        <v>100</v>
      </c>
      <c r="J18" s="7">
        <f t="shared" si="2"/>
        <v>0</v>
      </c>
      <c r="K18" s="7"/>
    </row>
    <row r="19" spans="1:11" s="24" customFormat="1" ht="61.5" hidden="1">
      <c r="A19" s="14" t="s">
        <v>45</v>
      </c>
      <c r="B19" s="23"/>
      <c r="C19" s="23"/>
      <c r="D19" s="6">
        <v>41032700</v>
      </c>
      <c r="E19" s="13"/>
      <c r="F19" s="15"/>
      <c r="G19" s="15"/>
      <c r="H19" s="15"/>
      <c r="I19" s="26" t="e">
        <f>H19/G19*100</f>
        <v>#DIV/0!</v>
      </c>
      <c r="J19" s="7">
        <f t="shared" si="2"/>
        <v>0</v>
      </c>
      <c r="K19" s="7"/>
    </row>
    <row r="20" spans="1:11" s="24" customFormat="1" ht="61.5">
      <c r="A20" s="14" t="s">
        <v>56</v>
      </c>
      <c r="B20" s="23"/>
      <c r="C20" s="23"/>
      <c r="D20" s="6">
        <v>41032900</v>
      </c>
      <c r="E20" s="13"/>
      <c r="F20" s="15">
        <v>784700</v>
      </c>
      <c r="G20" s="15">
        <v>549200</v>
      </c>
      <c r="H20" s="15">
        <v>549200</v>
      </c>
      <c r="I20" s="26">
        <f>H20/G20*100</f>
        <v>100</v>
      </c>
      <c r="J20" s="7">
        <f t="shared" si="2"/>
        <v>0</v>
      </c>
      <c r="K20" s="7"/>
    </row>
    <row r="21" spans="1:11" ht="61.5">
      <c r="A21" s="4" t="s">
        <v>33</v>
      </c>
      <c r="B21" s="5"/>
      <c r="C21" s="5"/>
      <c r="D21" s="6">
        <v>41033000</v>
      </c>
      <c r="E21" s="6"/>
      <c r="F21" s="15">
        <f>37369200+6832400+6427000+12386600</f>
        <v>63015200</v>
      </c>
      <c r="G21" s="15">
        <v>46411100</v>
      </c>
      <c r="H21" s="15">
        <v>46411100</v>
      </c>
      <c r="I21" s="26">
        <f t="shared" si="0"/>
        <v>100</v>
      </c>
      <c r="J21" s="7">
        <f>G21-H21-K21</f>
        <v>0</v>
      </c>
      <c r="K21" s="64"/>
    </row>
    <row r="22" spans="1:11" ht="81.75" hidden="1">
      <c r="A22" s="4" t="s">
        <v>48</v>
      </c>
      <c r="B22" s="5"/>
      <c r="C22" s="5"/>
      <c r="D22" s="6">
        <v>41033400</v>
      </c>
      <c r="E22" s="6"/>
      <c r="F22" s="15"/>
      <c r="G22" s="15"/>
      <c r="H22" s="15"/>
      <c r="I22" s="26" t="e">
        <f t="shared" si="0"/>
        <v>#DIV/0!</v>
      </c>
      <c r="J22" s="7">
        <f aca="true" t="shared" si="3" ref="J22:J35">G22-H22</f>
        <v>0</v>
      </c>
      <c r="K22" s="45"/>
    </row>
    <row r="23" spans="1:11" ht="61.5" hidden="1">
      <c r="A23" s="4" t="s">
        <v>42</v>
      </c>
      <c r="B23" s="5"/>
      <c r="C23" s="5"/>
      <c r="D23" s="6">
        <v>41033800</v>
      </c>
      <c r="E23" s="6"/>
      <c r="F23" s="15"/>
      <c r="G23" s="15"/>
      <c r="H23" s="15"/>
      <c r="I23" s="26" t="e">
        <f t="shared" si="0"/>
        <v>#DIV/0!</v>
      </c>
      <c r="J23" s="7">
        <f t="shared" si="3"/>
        <v>0</v>
      </c>
      <c r="K23" s="45"/>
    </row>
    <row r="24" spans="1:11" ht="40.5">
      <c r="A24" s="4" t="s">
        <v>18</v>
      </c>
      <c r="B24" s="5" t="s">
        <v>19</v>
      </c>
      <c r="C24" s="5" t="s">
        <v>13</v>
      </c>
      <c r="D24" s="6">
        <v>41033900</v>
      </c>
      <c r="E24" s="6"/>
      <c r="F24" s="15">
        <v>2510492000</v>
      </c>
      <c r="G24" s="15">
        <v>1933592700</v>
      </c>
      <c r="H24" s="15">
        <v>1933592700</v>
      </c>
      <c r="I24" s="26">
        <f t="shared" si="0"/>
        <v>100</v>
      </c>
      <c r="J24" s="7">
        <f t="shared" si="3"/>
        <v>0</v>
      </c>
      <c r="K24" s="45"/>
    </row>
    <row r="25" spans="1:11" ht="61.5" hidden="1">
      <c r="A25" s="14" t="s">
        <v>35</v>
      </c>
      <c r="B25" s="5"/>
      <c r="C25" s="5"/>
      <c r="D25" s="6">
        <v>41034500</v>
      </c>
      <c r="E25" s="10"/>
      <c r="F25" s="15"/>
      <c r="G25" s="15"/>
      <c r="H25" s="15"/>
      <c r="I25" s="26" t="e">
        <f>H25/G25*100</f>
        <v>#DIV/0!</v>
      </c>
      <c r="J25" s="7">
        <f>G25-H25</f>
        <v>0</v>
      </c>
      <c r="K25" s="45"/>
    </row>
    <row r="26" spans="1:11" ht="61.5" hidden="1">
      <c r="A26" s="14" t="s">
        <v>47</v>
      </c>
      <c r="B26" s="5"/>
      <c r="C26" s="5"/>
      <c r="D26" s="6">
        <v>41034600</v>
      </c>
      <c r="E26" s="10"/>
      <c r="F26" s="15"/>
      <c r="G26" s="15"/>
      <c r="H26" s="15"/>
      <c r="I26" s="26" t="e">
        <f>H26/G26*100</f>
        <v>#DIV/0!</v>
      </c>
      <c r="J26" s="7">
        <f>G26-H26</f>
        <v>0</v>
      </c>
      <c r="K26" s="45"/>
    </row>
    <row r="27" spans="1:11" ht="40.5" hidden="1">
      <c r="A27" s="14" t="s">
        <v>40</v>
      </c>
      <c r="B27" s="5"/>
      <c r="C27" s="5"/>
      <c r="D27" s="6">
        <v>41035200</v>
      </c>
      <c r="E27" s="10"/>
      <c r="F27" s="15"/>
      <c r="G27" s="15"/>
      <c r="H27" s="15"/>
      <c r="I27" s="26" t="e">
        <f>H27/G27*100</f>
        <v>#DIV/0!</v>
      </c>
      <c r="J27" s="7">
        <f>G27-H27</f>
        <v>0</v>
      </c>
      <c r="K27" s="45"/>
    </row>
    <row r="28" spans="1:11" ht="61.5" hidden="1">
      <c r="A28" s="14" t="s">
        <v>44</v>
      </c>
      <c r="B28" s="5"/>
      <c r="C28" s="5"/>
      <c r="D28" s="6">
        <v>41035300</v>
      </c>
      <c r="E28" s="10"/>
      <c r="F28" s="15"/>
      <c r="G28" s="15"/>
      <c r="H28" s="15"/>
      <c r="I28" s="26" t="e">
        <f>H28/G28*100</f>
        <v>#DIV/0!</v>
      </c>
      <c r="J28" s="7">
        <f>G28-H28</f>
        <v>0</v>
      </c>
      <c r="K28" s="45"/>
    </row>
    <row r="29" spans="1:11" ht="61.5">
      <c r="A29" s="14" t="s">
        <v>29</v>
      </c>
      <c r="B29" s="9" t="s">
        <v>27</v>
      </c>
      <c r="C29" s="9" t="s">
        <v>28</v>
      </c>
      <c r="D29" s="6">
        <v>41035400</v>
      </c>
      <c r="E29" s="10"/>
      <c r="F29" s="15">
        <v>10099700</v>
      </c>
      <c r="G29" s="15">
        <v>7574400</v>
      </c>
      <c r="H29" s="15">
        <v>7574400</v>
      </c>
      <c r="I29" s="26">
        <f t="shared" si="0"/>
        <v>100</v>
      </c>
      <c r="J29" s="7">
        <f t="shared" si="3"/>
        <v>0</v>
      </c>
      <c r="K29" s="45"/>
    </row>
    <row r="30" spans="1:11" ht="106.5" customHeight="1">
      <c r="A30" s="53" t="s">
        <v>54</v>
      </c>
      <c r="B30" s="9"/>
      <c r="C30" s="9"/>
      <c r="D30" s="6">
        <v>41035600</v>
      </c>
      <c r="E30" s="10"/>
      <c r="F30" s="15">
        <f>226918+6994882</f>
        <v>7221800</v>
      </c>
      <c r="G30" s="15">
        <f>4753800+662600</f>
        <v>5416400</v>
      </c>
      <c r="H30" s="15">
        <f>4624100+792300-K30</f>
        <v>4980718</v>
      </c>
      <c r="I30" s="26">
        <f t="shared" si="0"/>
        <v>91.9562439997046</v>
      </c>
      <c r="J30" s="7">
        <f>G30-H30-K30</f>
        <v>0</v>
      </c>
      <c r="K30" s="45">
        <v>435682</v>
      </c>
    </row>
    <row r="31" spans="1:11" ht="61.5" hidden="1">
      <c r="A31" s="14" t="s">
        <v>34</v>
      </c>
      <c r="B31" s="9" t="s">
        <v>27</v>
      </c>
      <c r="C31" s="9" t="s">
        <v>28</v>
      </c>
      <c r="D31" s="6">
        <v>41035900</v>
      </c>
      <c r="E31" s="10"/>
      <c r="F31" s="15"/>
      <c r="G31" s="15"/>
      <c r="H31" s="15"/>
      <c r="I31" s="26" t="e">
        <f>H31/G31*100</f>
        <v>#DIV/0!</v>
      </c>
      <c r="J31" s="7">
        <f t="shared" si="3"/>
        <v>0</v>
      </c>
      <c r="K31" s="64"/>
    </row>
    <row r="32" spans="1:11" ht="61.5">
      <c r="A32" s="14" t="s">
        <v>41</v>
      </c>
      <c r="B32" s="9"/>
      <c r="C32" s="9"/>
      <c r="D32" s="6">
        <v>41036100</v>
      </c>
      <c r="E32" s="10"/>
      <c r="F32" s="15">
        <v>22304796</v>
      </c>
      <c r="G32" s="15">
        <v>22304796</v>
      </c>
      <c r="H32" s="15">
        <v>22304796</v>
      </c>
      <c r="I32" s="26">
        <f>H32/G32*100</f>
        <v>100</v>
      </c>
      <c r="J32" s="7">
        <f t="shared" si="3"/>
        <v>0</v>
      </c>
      <c r="K32" s="45"/>
    </row>
    <row r="33" spans="1:11" ht="61.5">
      <c r="A33" s="14" t="s">
        <v>39</v>
      </c>
      <c r="B33" s="9"/>
      <c r="C33" s="9"/>
      <c r="D33" s="6">
        <v>41036400</v>
      </c>
      <c r="E33" s="10"/>
      <c r="F33" s="15">
        <v>10057365</v>
      </c>
      <c r="G33" s="15">
        <v>10057365</v>
      </c>
      <c r="H33" s="15">
        <v>10057365</v>
      </c>
      <c r="I33" s="26">
        <f>H33/G33*100</f>
        <v>100</v>
      </c>
      <c r="J33" s="7">
        <f t="shared" si="3"/>
        <v>0</v>
      </c>
      <c r="K33" s="45"/>
    </row>
    <row r="34" spans="1:11" ht="40.5" hidden="1">
      <c r="A34" s="14" t="s">
        <v>43</v>
      </c>
      <c r="B34" s="9"/>
      <c r="C34" s="9"/>
      <c r="D34" s="6">
        <v>41037000</v>
      </c>
      <c r="E34" s="10"/>
      <c r="F34" s="15"/>
      <c r="G34" s="15"/>
      <c r="H34" s="7"/>
      <c r="I34" s="26" t="e">
        <f t="shared" si="0"/>
        <v>#DIV/0!</v>
      </c>
      <c r="J34" s="7">
        <f t="shared" si="3"/>
        <v>0</v>
      </c>
      <c r="K34" s="45"/>
    </row>
    <row r="35" spans="1:11" ht="61.5" hidden="1">
      <c r="A35" s="14" t="s">
        <v>38</v>
      </c>
      <c r="B35" s="9"/>
      <c r="C35" s="9"/>
      <c r="D35" s="6">
        <v>41037200</v>
      </c>
      <c r="E35" s="10"/>
      <c r="F35" s="15"/>
      <c r="G35" s="15"/>
      <c r="H35" s="7"/>
      <c r="I35" s="26" t="e">
        <f t="shared" si="0"/>
        <v>#DIV/0!</v>
      </c>
      <c r="J35" s="7">
        <f t="shared" si="3"/>
        <v>0</v>
      </c>
      <c r="K35" s="45"/>
    </row>
    <row r="36" spans="1:11" ht="61.5" hidden="1">
      <c r="A36" s="14" t="s">
        <v>46</v>
      </c>
      <c r="B36" s="9"/>
      <c r="C36" s="9"/>
      <c r="D36" s="6">
        <v>41039100</v>
      </c>
      <c r="E36" s="10"/>
      <c r="F36" s="15"/>
      <c r="G36" s="15"/>
      <c r="H36" s="7"/>
      <c r="I36" s="26" t="e">
        <f t="shared" si="0"/>
        <v>#DIV/0!</v>
      </c>
      <c r="J36" s="7" t="e">
        <f>#REF!-H36-K36</f>
        <v>#REF!</v>
      </c>
      <c r="K36" s="64"/>
    </row>
    <row r="37" spans="1:11" s="24" customFormat="1" ht="39.75">
      <c r="A37" s="11" t="s">
        <v>20</v>
      </c>
      <c r="B37" s="23"/>
      <c r="C37" s="23"/>
      <c r="D37" s="13"/>
      <c r="E37" s="13"/>
      <c r="F37" s="2">
        <f>SUM(F15:F33)</f>
        <v>2714551699</v>
      </c>
      <c r="G37" s="2">
        <f>SUM(G15:G33)</f>
        <v>2106912337</v>
      </c>
      <c r="H37" s="2">
        <f>SUM(H15:H33)</f>
        <v>2106476655</v>
      </c>
      <c r="I37" s="27">
        <f t="shared" si="0"/>
        <v>99.97932130386495</v>
      </c>
      <c r="J37" s="2">
        <f>SUM(J15:J33)</f>
        <v>0</v>
      </c>
      <c r="K37" s="8">
        <f>SUM(K15:K36)</f>
        <v>435682</v>
      </c>
    </row>
    <row r="38" spans="1:11" s="24" customFormat="1" ht="40.5" customHeight="1">
      <c r="A38" s="11" t="s">
        <v>21</v>
      </c>
      <c r="B38" s="23"/>
      <c r="C38" s="23"/>
      <c r="D38" s="13"/>
      <c r="E38" s="13"/>
      <c r="F38" s="2">
        <f>F14+F37</f>
        <v>4399358408</v>
      </c>
      <c r="G38" s="2">
        <f>G14+G37</f>
        <v>3375024046</v>
      </c>
      <c r="H38" s="8">
        <f>H14+H37</f>
        <v>3374588364</v>
      </c>
      <c r="I38" s="27">
        <f t="shared" si="0"/>
        <v>99.98709099567701</v>
      </c>
      <c r="J38" s="8">
        <f>J14+J37</f>
        <v>0</v>
      </c>
      <c r="K38" s="8">
        <f>K14+K37</f>
        <v>435682</v>
      </c>
    </row>
    <row r="39" spans="1:11" s="24" customFormat="1" ht="24.75">
      <c r="A39" s="84" t="s">
        <v>22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s="24" customFormat="1" ht="61.5" hidden="1">
      <c r="A40" s="52" t="s">
        <v>50</v>
      </c>
      <c r="B40" s="48"/>
      <c r="C40" s="48"/>
      <c r="D40" s="47">
        <v>41032500</v>
      </c>
      <c r="E40" s="48"/>
      <c r="F40" s="48"/>
      <c r="G40" s="65"/>
      <c r="H40" s="65"/>
      <c r="I40" s="26" t="e">
        <f>H40/#REF!*100</f>
        <v>#REF!</v>
      </c>
      <c r="J40" s="7" t="e">
        <f>#REF!-H40</f>
        <v>#REF!</v>
      </c>
      <c r="K40" s="48"/>
    </row>
    <row r="41" spans="1:11" s="24" customFormat="1" ht="61.5" hidden="1">
      <c r="A41" s="4" t="s">
        <v>33</v>
      </c>
      <c r="B41" s="5"/>
      <c r="C41" s="5"/>
      <c r="D41" s="6">
        <v>41033000</v>
      </c>
      <c r="E41" s="47"/>
      <c r="F41" s="47"/>
      <c r="G41" s="66"/>
      <c r="H41" s="66"/>
      <c r="I41" s="26" t="e">
        <f>H41/#REF!*100</f>
        <v>#REF!</v>
      </c>
      <c r="J41" s="7" t="e">
        <f>#REF!-H41-K41</f>
        <v>#REF!</v>
      </c>
      <c r="K41" s="66"/>
    </row>
    <row r="42" spans="1:11" s="24" customFormat="1" ht="61.5" hidden="1">
      <c r="A42" s="14" t="s">
        <v>35</v>
      </c>
      <c r="B42" s="5"/>
      <c r="C42" s="5"/>
      <c r="D42" s="6">
        <v>41034500</v>
      </c>
      <c r="E42" s="46"/>
      <c r="F42" s="46"/>
      <c r="G42" s="66"/>
      <c r="H42" s="66"/>
      <c r="I42" s="26" t="e">
        <f>H42/#REF!*100</f>
        <v>#REF!</v>
      </c>
      <c r="J42" s="7" t="e">
        <f>#REF!-H42-K42</f>
        <v>#REF!</v>
      </c>
      <c r="K42" s="66"/>
    </row>
    <row r="43" spans="1:11" s="24" customFormat="1" ht="81.75">
      <c r="A43" s="14" t="s">
        <v>59</v>
      </c>
      <c r="B43" s="5"/>
      <c r="C43" s="5"/>
      <c r="D43" s="6">
        <v>41034800</v>
      </c>
      <c r="E43" s="10"/>
      <c r="F43" s="15">
        <v>23478143</v>
      </c>
      <c r="G43" s="15">
        <v>23478143</v>
      </c>
      <c r="H43" s="67">
        <v>21060581</v>
      </c>
      <c r="I43" s="26">
        <f aca="true" t="shared" si="4" ref="I43:I48">H43/G43*100</f>
        <v>89.70292497153629</v>
      </c>
      <c r="J43" s="7">
        <f>G43-H43</f>
        <v>2417562</v>
      </c>
      <c r="K43" s="49"/>
    </row>
    <row r="44" spans="1:11" s="24" customFormat="1" ht="61.5">
      <c r="A44" s="14" t="s">
        <v>60</v>
      </c>
      <c r="B44" s="5"/>
      <c r="C44" s="5"/>
      <c r="D44" s="6">
        <v>41034700</v>
      </c>
      <c r="E44" s="10"/>
      <c r="F44" s="15">
        <v>28476498</v>
      </c>
      <c r="G44" s="15">
        <v>28476498</v>
      </c>
      <c r="H44" s="67">
        <v>28476498</v>
      </c>
      <c r="I44" s="26">
        <f t="shared" si="4"/>
        <v>100</v>
      </c>
      <c r="J44" s="7">
        <f>G44-H44</f>
        <v>0</v>
      </c>
      <c r="K44" s="49"/>
    </row>
    <row r="45" spans="1:11" ht="102">
      <c r="A45" s="4" t="s">
        <v>30</v>
      </c>
      <c r="B45" s="9" t="s">
        <v>23</v>
      </c>
      <c r="C45" s="28" t="s">
        <v>28</v>
      </c>
      <c r="D45" s="6">
        <v>41037300</v>
      </c>
      <c r="E45" s="6"/>
      <c r="F45" s="15">
        <f>49561700+198247000</f>
        <v>247808700</v>
      </c>
      <c r="G45" s="15">
        <v>181915400</v>
      </c>
      <c r="H45" s="7">
        <v>181915400</v>
      </c>
      <c r="I45" s="26">
        <f t="shared" si="4"/>
        <v>100</v>
      </c>
      <c r="J45" s="7">
        <f>G45-H45</f>
        <v>0</v>
      </c>
      <c r="K45" s="45"/>
    </row>
    <row r="46" spans="1:11" s="24" customFormat="1" ht="39.75">
      <c r="A46" s="11" t="s">
        <v>24</v>
      </c>
      <c r="B46" s="12"/>
      <c r="C46" s="12"/>
      <c r="D46" s="13"/>
      <c r="E46" s="13"/>
      <c r="F46" s="2">
        <f>SUM(F43:F45)</f>
        <v>299763341</v>
      </c>
      <c r="G46" s="2">
        <f>SUM(G43:G45)</f>
        <v>233870041</v>
      </c>
      <c r="H46" s="2">
        <f>SUM(H43:H45)</f>
        <v>231452479</v>
      </c>
      <c r="I46" s="27">
        <f t="shared" si="4"/>
        <v>98.96627973824145</v>
      </c>
      <c r="J46" s="2">
        <f>J45+J43</f>
        <v>2417562</v>
      </c>
      <c r="K46" s="8">
        <f>SUM(K40:K45)</f>
        <v>0</v>
      </c>
    </row>
    <row r="47" spans="1:11" s="24" customFormat="1" ht="39.75">
      <c r="A47" s="11" t="s">
        <v>25</v>
      </c>
      <c r="B47" s="12"/>
      <c r="C47" s="12"/>
      <c r="D47" s="13"/>
      <c r="E47" s="13"/>
      <c r="F47" s="2">
        <f>F37+F46</f>
        <v>3014315040</v>
      </c>
      <c r="G47" s="2">
        <f>G37+G46</f>
        <v>2340782378</v>
      </c>
      <c r="H47" s="8">
        <f>H37+H46</f>
        <v>2337929134</v>
      </c>
      <c r="I47" s="27">
        <f t="shared" si="4"/>
        <v>99.87810725051519</v>
      </c>
      <c r="J47" s="8">
        <f>J37+J46</f>
        <v>2417562</v>
      </c>
      <c r="K47" s="8">
        <f>K37+K46</f>
        <v>435682</v>
      </c>
    </row>
    <row r="48" spans="1:11" s="24" customFormat="1" ht="39.75">
      <c r="A48" s="11" t="s">
        <v>26</v>
      </c>
      <c r="B48" s="12"/>
      <c r="C48" s="12"/>
      <c r="D48" s="13"/>
      <c r="E48" s="13"/>
      <c r="F48" s="2">
        <f>F38+F46</f>
        <v>4699121749</v>
      </c>
      <c r="G48" s="2">
        <f>G38+G46</f>
        <v>3608894087</v>
      </c>
      <c r="H48" s="8">
        <f>H38+H46</f>
        <v>3606040843</v>
      </c>
      <c r="I48" s="27">
        <f t="shared" si="4"/>
        <v>99.9209385498378</v>
      </c>
      <c r="J48" s="8">
        <f>J38+J46</f>
        <v>2417562</v>
      </c>
      <c r="K48" s="8">
        <f>K38+K46</f>
        <v>435682</v>
      </c>
    </row>
    <row r="49" spans="1:11" s="24" customFormat="1" ht="22.5">
      <c r="A49" s="11"/>
      <c r="B49" s="37"/>
      <c r="C49" s="37"/>
      <c r="D49" s="38"/>
      <c r="E49" s="38"/>
      <c r="F49" s="35"/>
      <c r="G49" s="35"/>
      <c r="H49" s="39"/>
      <c r="I49" s="40"/>
      <c r="J49" s="39"/>
      <c r="K49" s="54"/>
    </row>
    <row r="50" spans="1:11" s="24" customFormat="1" ht="22.5">
      <c r="A50" s="29"/>
      <c r="B50" s="30"/>
      <c r="C50" s="30"/>
      <c r="D50" s="31"/>
      <c r="E50" s="31"/>
      <c r="F50" s="32"/>
      <c r="G50" s="32"/>
      <c r="H50" s="33"/>
      <c r="I50" s="34"/>
      <c r="J50" s="33"/>
      <c r="K50" s="50"/>
    </row>
    <row r="51" spans="1:11" s="24" customFormat="1" ht="22.5">
      <c r="A51" s="29"/>
      <c r="B51" s="30"/>
      <c r="C51" s="30"/>
      <c r="D51" s="31"/>
      <c r="E51" s="31"/>
      <c r="F51" s="32"/>
      <c r="G51" s="32"/>
      <c r="H51" s="33"/>
      <c r="I51" s="34"/>
      <c r="J51" s="33"/>
      <c r="K51" s="50"/>
    </row>
    <row r="52" spans="1:11" s="44" customFormat="1" ht="22.5">
      <c r="A52" s="41"/>
      <c r="B52" s="42"/>
      <c r="C52" s="42"/>
      <c r="D52" s="1"/>
      <c r="E52" s="1"/>
      <c r="F52" s="36"/>
      <c r="G52" s="36"/>
      <c r="H52" s="61"/>
      <c r="I52" s="43"/>
      <c r="J52" s="1"/>
      <c r="K52" s="56"/>
    </row>
  </sheetData>
  <sheetProtection/>
  <mergeCells count="13">
    <mergeCell ref="K4:K5"/>
    <mergeCell ref="A6:K6"/>
    <mergeCell ref="A39:K39"/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2023-10-26T07:12:24Z</dcterms:modified>
  <cp:category/>
  <cp:version/>
  <cp:contentType/>
  <cp:contentStatus/>
</cp:coreProperties>
</file>