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filterPrivacy="1" codeName="ЭтаКнига" defaultThemeVersion="124226"/>
  <xr:revisionPtr revIDLastSave="0" documentId="8_{206CEA28-BF19-434F-9C75-3DB7E9F95847}" xr6:coauthVersionLast="47" xr6:coauthVersionMax="47" xr10:uidLastSave="{00000000-0000-0000-0000-000000000000}"/>
  <bookViews>
    <workbookView xWindow="-108" yWindow="-108" windowWidth="23256" windowHeight="12456" tabRatio="497"/>
  </bookViews>
  <sheets>
    <sheet name="по області" sheetId="420" r:id="rId1"/>
  </sheets>
  <calcPr calcId="181029"/>
</workbook>
</file>

<file path=xl/calcChain.xml><?xml version="1.0" encoding="utf-8"?>
<calcChain xmlns="http://schemas.openxmlformats.org/spreadsheetml/2006/main">
  <c r="K46" i="420" l="1"/>
  <c r="K48" i="420"/>
  <c r="L48" i="420"/>
  <c r="L37" i="420"/>
  <c r="L14" i="420"/>
  <c r="H48" i="420"/>
  <c r="G47" i="420"/>
  <c r="G48" i="420"/>
  <c r="G49" i="420" s="1"/>
  <c r="I49" i="420" s="1"/>
  <c r="F47" i="420"/>
  <c r="J46" i="420"/>
  <c r="I46" i="420"/>
  <c r="I45" i="420"/>
  <c r="G45" i="420"/>
  <c r="J45" i="420"/>
  <c r="J48" i="420" s="1"/>
  <c r="J49" i="420" s="1"/>
  <c r="F45" i="420"/>
  <c r="I44" i="420"/>
  <c r="G44" i="420"/>
  <c r="J44" i="420"/>
  <c r="F44" i="420"/>
  <c r="F48" i="420"/>
  <c r="J43" i="420"/>
  <c r="I43" i="420"/>
  <c r="J42" i="420"/>
  <c r="I42" i="420"/>
  <c r="J41" i="420"/>
  <c r="I41" i="420"/>
  <c r="J40" i="420"/>
  <c r="I40" i="420"/>
  <c r="K37" i="420"/>
  <c r="J36" i="420"/>
  <c r="I36" i="420"/>
  <c r="J35" i="420"/>
  <c r="I35" i="420"/>
  <c r="J34" i="420"/>
  <c r="I34" i="420"/>
  <c r="J33" i="420"/>
  <c r="I33" i="420"/>
  <c r="H32" i="420"/>
  <c r="I32" i="420"/>
  <c r="G32" i="420"/>
  <c r="J32" i="420"/>
  <c r="F32" i="420"/>
  <c r="J31" i="420"/>
  <c r="I31" i="420"/>
  <c r="G30" i="420"/>
  <c r="I30" i="420"/>
  <c r="F30" i="420"/>
  <c r="J29" i="420"/>
  <c r="I29" i="420"/>
  <c r="J28" i="420"/>
  <c r="I28" i="420"/>
  <c r="J27" i="420"/>
  <c r="I27" i="420"/>
  <c r="J26" i="420"/>
  <c r="I26" i="420"/>
  <c r="J25" i="420"/>
  <c r="I25" i="420"/>
  <c r="J24" i="420"/>
  <c r="I24" i="420"/>
  <c r="J23" i="420"/>
  <c r="I23" i="420"/>
  <c r="J22" i="420"/>
  <c r="I22" i="420"/>
  <c r="G21" i="420"/>
  <c r="J21" i="420"/>
  <c r="F21" i="420"/>
  <c r="J20" i="420"/>
  <c r="I20" i="420"/>
  <c r="J19" i="420"/>
  <c r="I19" i="420"/>
  <c r="I18" i="420"/>
  <c r="H18" i="420"/>
  <c r="J18" i="420"/>
  <c r="H17" i="420"/>
  <c r="I17" i="420"/>
  <c r="J16" i="420"/>
  <c r="I16" i="420"/>
  <c r="H15" i="420"/>
  <c r="I15" i="420"/>
  <c r="G15" i="420"/>
  <c r="J15" i="420"/>
  <c r="J37" i="420"/>
  <c r="F15" i="420"/>
  <c r="F37" i="420"/>
  <c r="F49" i="420"/>
  <c r="K14" i="420"/>
  <c r="H14" i="420"/>
  <c r="J13" i="420"/>
  <c r="I13" i="420"/>
  <c r="J12" i="420"/>
  <c r="I12" i="420"/>
  <c r="J11" i="420"/>
  <c r="I11" i="420"/>
  <c r="J10" i="420"/>
  <c r="J14" i="420" s="1"/>
  <c r="J38" i="420" s="1"/>
  <c r="J50" i="420" s="1"/>
  <c r="G10" i="420"/>
  <c r="G14" i="420"/>
  <c r="F10" i="420"/>
  <c r="F14" i="420"/>
  <c r="F38" i="420"/>
  <c r="F50" i="420"/>
  <c r="J9" i="420"/>
  <c r="I9" i="420"/>
  <c r="J8" i="420"/>
  <c r="I8" i="420"/>
  <c r="J7" i="420"/>
  <c r="I7" i="420"/>
  <c r="L49" i="420"/>
  <c r="L38" i="420"/>
  <c r="L50" i="420" s="1"/>
  <c r="K38" i="420"/>
  <c r="J17" i="420"/>
  <c r="G37" i="420"/>
  <c r="I37" i="420" s="1"/>
  <c r="J47" i="420"/>
  <c r="J30" i="420"/>
  <c r="I47" i="420"/>
  <c r="K49" i="420"/>
  <c r="K50" i="420"/>
  <c r="I14" i="420"/>
  <c r="I10" i="420"/>
  <c r="H37" i="420"/>
  <c r="H38" i="420" s="1"/>
  <c r="I21" i="420"/>
  <c r="H49" i="420"/>
  <c r="H50" i="420" l="1"/>
  <c r="I50" i="420" s="1"/>
  <c r="G38" i="420"/>
  <c r="G50" i="420" s="1"/>
  <c r="I48" i="420"/>
  <c r="I38" i="420" l="1"/>
</calcChain>
</file>

<file path=xl/sharedStrings.xml><?xml version="1.0" encoding="utf-8"?>
<sst xmlns="http://schemas.openxmlformats.org/spreadsheetml/2006/main" count="77" uniqueCount="67">
  <si>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</si>
  <si>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</si>
  <si>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</si>
  <si>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</si>
  <si>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</si>
  <si>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</si>
  <si>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</si>
  <si>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</si>
  <si>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</si>
  <si>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</si>
  <si>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</si>
  <si>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</si>
  <si>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</si>
  <si>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</si>
  <si>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</si>
  <si>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</si>
  <si>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</si>
  <si>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</si>
  <si>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</si>
  <si>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</si>
  <si>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</si>
  <si>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</si>
  <si>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</si>
  <si>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</si>
  <si>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</si>
  <si>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</si>
  <si>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</si>
  <si>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</si>
  <si>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</si>
  <si>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</si>
  <si>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</si>
  <si>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</si>
  <si>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</si>
  <si>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</si>
  <si>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</si>
  <si>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</si>
  <si>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</si>
  <si>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</si>
  <si>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</si>
  <si>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</si>
  <si>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</si>
  <si>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</si>
  <si>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</si>
  <si>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</si>
  <si>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</si>
  <si>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</si>
  <si>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</si>
  <si>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</si>
  <si>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</si>
  <si>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</si>
  <si>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</si>
  <si>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Субвенція з державного бюджету на забезпечення окремих видатків районних рад, спрямованих на виконання їх повноважень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</si>
  <si>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</t>
  </si>
  <si>
    <t>на 2023 рік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</si>
  <si>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насильсьва та/або насильства за ознакою статі</t>
  </si>
  <si>
    <t>Додаткова дотація з державного бюджету місцевим бюджетам на здійснення повноважень органів МС на деокупованих, тимчасово окупованих та ін. територіях України, що зазнали негативного впливу від рф</t>
  </si>
  <si>
    <t>Субвенція з державного бюджету місцевим бюджетам на виконання заходів з проекту " Активні парки - локації здорової України"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</si>
  <si>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</si>
  <si>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</si>
  <si>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проектування, будівництво, модернізацію обєктів соціальної сфери, культурної спадщини, що мають вплив на життєдіяльність населення</t>
  </si>
  <si>
    <t>Субвенція з державного бюджету місцевим бюджетам на реалізаці. проектів, спрямованих на ліквідацію наслідків збройної агресії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</si>
  <si>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тг</t>
  </si>
  <si>
    <t xml:space="preserve"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тг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</si>
  <si>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</si>
  <si>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на січень - грудень 2023 року</t>
  </si>
  <si>
    <t xml:space="preserve">                                       станом на 01 січня 2024 року                             </t>
  </si>
  <si>
    <t>Надійшло з урахуванням повернення в ДБ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</si>
</sst>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_-* #,##0.00_₴_-;\-* #,##0.00_₴_-;_-* &quot;-&quot;??_₴_-;_-@_-"/>
    <numFmt numFmtId="182" formatCode="0.0"/>
    <numFmt numFmtId="183" formatCode="#,##0.0"/>
    <numFmt numFmtId="192" formatCode="#,##0.00_ ;\-#,##0.00\ 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 Cyr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rgb="FFFF0000"/>
      <name val="Arial"/>
      <family val="2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6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30" fillId="24" borderId="13" applyNumberFormat="0" applyAlignment="0" applyProtection="0"/>
    <xf numFmtId="0" fontId="25" fillId="4" borderId="0" applyNumberFormat="0" applyBorder="0" applyAlignment="0" applyProtection="0"/>
    <xf numFmtId="0" fontId="31" fillId="0" borderId="14" applyNumberFormat="0" applyFill="0" applyAlignment="0" applyProtection="0"/>
    <xf numFmtId="0" fontId="17" fillId="0" borderId="2" applyNumberFormat="0" applyFill="0" applyAlignment="0" applyProtection="0"/>
    <xf numFmtId="0" fontId="32" fillId="0" borderId="15" applyNumberFormat="0" applyFill="0" applyAlignment="0" applyProtection="0"/>
    <xf numFmtId="0" fontId="18" fillId="0" borderId="3" applyNumberFormat="0" applyFill="0" applyAlignment="0" applyProtection="0"/>
    <xf numFmtId="0" fontId="33" fillId="0" borderId="16" applyNumberFormat="0" applyFill="0" applyAlignment="0" applyProtection="0"/>
    <xf numFmtId="0" fontId="19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0" fontId="23" fillId="0" borderId="5" applyNumberFormat="0" applyFill="0" applyAlignment="0" applyProtection="0"/>
    <xf numFmtId="0" fontId="20" fillId="20" borderId="6" applyNumberFormat="0" applyAlignment="0" applyProtection="0"/>
    <xf numFmtId="0" fontId="34" fillId="25" borderId="17" applyNumberFormat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/>
    <xf numFmtId="0" fontId="6" fillId="0" borderId="0"/>
    <xf numFmtId="0" fontId="1" fillId="22" borderId="7" applyNumberFormat="0" applyFont="0" applyAlignment="0" applyProtection="0"/>
    <xf numFmtId="0" fontId="29" fillId="26" borderId="18" applyNumberFormat="0" applyFont="0" applyAlignment="0" applyProtection="0"/>
    <xf numFmtId="0" fontId="29" fillId="26" borderId="18" applyNumberFormat="0" applyFont="0" applyAlignment="0" applyProtection="0"/>
    <xf numFmtId="0" fontId="29" fillId="26" borderId="18" applyNumberFormat="0" applyFont="0" applyAlignment="0" applyProtection="0"/>
    <xf numFmtId="0" fontId="36" fillId="0" borderId="19" applyNumberFormat="0" applyFill="0" applyAlignment="0" applyProtection="0"/>
    <xf numFmtId="0" fontId="22" fillId="21" borderId="0" applyNumberFormat="0" applyBorder="0" applyAlignment="0" applyProtection="0"/>
    <xf numFmtId="0" fontId="28" fillId="0" borderId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19">
    <xf numFmtId="0" fontId="0" fillId="0" borderId="0" xfId="0"/>
    <xf numFmtId="0" fontId="7" fillId="23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81" fontId="9" fillId="0" borderId="10" xfId="73" applyFont="1" applyFill="1" applyBorder="1" applyAlignment="1">
      <alignment horizontal="center" vertical="center" wrapText="1"/>
    </xf>
    <xf numFmtId="181" fontId="9" fillId="0" borderId="9" xfId="73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3" fillId="23" borderId="8" xfId="0" applyNumberFormat="1" applyFont="1" applyFill="1" applyBorder="1" applyAlignment="1">
      <alignment vertical="center"/>
    </xf>
    <xf numFmtId="182" fontId="7" fillId="0" borderId="8" xfId="0" applyNumberFormat="1" applyFont="1" applyFill="1" applyBorder="1" applyAlignment="1">
      <alignment horizontal="center" vertical="center" wrapText="1"/>
    </xf>
    <xf numFmtId="0" fontId="7" fillId="0" borderId="8" xfId="63" applyFont="1" applyFill="1" applyBorder="1" applyAlignment="1" applyProtection="1">
      <alignment horizontal="left" vertical="center" wrapText="1"/>
    </xf>
    <xf numFmtId="49" fontId="9" fillId="0" borderId="8" xfId="63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" fontId="9" fillId="23" borderId="8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7" fillId="23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0" borderId="8" xfId="63" applyFont="1" applyFill="1" applyBorder="1" applyAlignment="1" applyProtection="1">
      <alignment horizontal="left" vertical="center" wrapText="1"/>
      <protection locked="0"/>
    </xf>
    <xf numFmtId="49" fontId="9" fillId="0" borderId="8" xfId="63" applyNumberFormat="1" applyFont="1" applyFill="1" applyBorder="1" applyAlignment="1" applyProtection="1">
      <alignment horizontal="right" vertical="center" wrapText="1"/>
      <protection locked="0"/>
    </xf>
    <xf numFmtId="49" fontId="3" fillId="0" borderId="8" xfId="0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0" fontId="5" fillId="0" borderId="0" xfId="0" applyFont="1" applyFill="1" applyBorder="1" applyAlignment="1">
      <alignment vertical="center" wrapText="1"/>
    </xf>
    <xf numFmtId="182" fontId="9" fillId="0" borderId="8" xfId="0" applyNumberFormat="1" applyFont="1" applyFill="1" applyBorder="1" applyAlignment="1">
      <alignment horizontal="center" vertical="center"/>
    </xf>
    <xf numFmtId="182" fontId="3" fillId="0" borderId="8" xfId="0" applyNumberFormat="1" applyFont="1" applyFill="1" applyBorder="1" applyAlignment="1">
      <alignment horizontal="center" vertical="center"/>
    </xf>
    <xf numFmtId="0" fontId="9" fillId="0" borderId="8" xfId="63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4" fontId="14" fillId="23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82" fontId="14" fillId="0" borderId="0" xfId="0" applyNumberFormat="1" applyFont="1" applyFill="1" applyBorder="1" applyAlignment="1">
      <alignment horizontal="center" vertical="center"/>
    </xf>
    <xf numFmtId="4" fontId="14" fillId="23" borderId="8" xfId="0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vertical="center"/>
    </xf>
    <xf numFmtId="182" fontId="14" fillId="0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/>
    </xf>
    <xf numFmtId="0" fontId="7" fillId="0" borderId="8" xfId="0" applyFont="1" applyFill="1" applyBorder="1"/>
    <xf numFmtId="0" fontId="7" fillId="0" borderId="8" xfId="62" applyFont="1" applyBorder="1" applyAlignment="1">
      <alignment vertical="center" wrapText="1"/>
    </xf>
    <xf numFmtId="183" fontId="3" fillId="23" borderId="8" xfId="0" applyNumberFormat="1" applyFont="1" applyFill="1" applyBorder="1" applyAlignment="1">
      <alignment horizontal="center" vertical="center"/>
    </xf>
    <xf numFmtId="181" fontId="9" fillId="0" borderId="8" xfId="74" applyFont="1" applyBorder="1" applyAlignment="1">
      <alignment horizontal="center" vertical="center" wrapText="1"/>
    </xf>
    <xf numFmtId="192" fontId="9" fillId="0" borderId="8" xfId="74" applyNumberFormat="1" applyFont="1" applyFill="1" applyBorder="1" applyAlignment="1">
      <alignment horizontal="right" vertical="center" wrapText="1"/>
    </xf>
    <xf numFmtId="4" fontId="9" fillId="27" borderId="8" xfId="0" applyNumberFormat="1" applyFont="1" applyFill="1" applyBorder="1" applyAlignment="1">
      <alignment vertical="center"/>
    </xf>
    <xf numFmtId="181" fontId="9" fillId="0" borderId="8" xfId="73" applyFont="1" applyFill="1" applyBorder="1" applyAlignment="1">
      <alignment horizontal="right" vertical="center" wrapText="1"/>
    </xf>
    <xf numFmtId="0" fontId="38" fillId="0" borderId="0" xfId="0" applyFont="1" applyFill="1"/>
    <xf numFmtId="0" fontId="39" fillId="0" borderId="8" xfId="63" applyFont="1" applyFill="1" applyBorder="1" applyAlignment="1" applyProtection="1">
      <alignment horizontal="left" vertical="center" wrapText="1"/>
    </xf>
    <xf numFmtId="49" fontId="40" fillId="0" borderId="8" xfId="63" applyNumberFormat="1" applyFont="1" applyFill="1" applyBorder="1" applyAlignment="1" applyProtection="1">
      <alignment horizontal="right" vertical="center" wrapText="1"/>
    </xf>
    <xf numFmtId="0" fontId="40" fillId="0" borderId="8" xfId="0" applyFont="1" applyFill="1" applyBorder="1" applyAlignment="1">
      <alignment horizontal="center" vertical="center"/>
    </xf>
    <xf numFmtId="4" fontId="40" fillId="23" borderId="8" xfId="0" applyNumberFormat="1" applyFont="1" applyFill="1" applyBorder="1" applyAlignment="1">
      <alignment vertical="center"/>
    </xf>
    <xf numFmtId="182" fontId="40" fillId="0" borderId="8" xfId="0" applyNumberFormat="1" applyFont="1" applyFill="1" applyBorder="1" applyAlignment="1">
      <alignment horizontal="center" vertical="center"/>
    </xf>
    <xf numFmtId="4" fontId="40" fillId="0" borderId="8" xfId="0" applyNumberFormat="1" applyFont="1" applyFill="1" applyBorder="1" applyAlignment="1">
      <alignment vertical="center"/>
    </xf>
    <xf numFmtId="4" fontId="40" fillId="0" borderId="8" xfId="0" applyNumberFormat="1" applyFont="1" applyFill="1" applyBorder="1" applyAlignment="1">
      <alignment horizontal="right" vertical="center"/>
    </xf>
    <xf numFmtId="0" fontId="39" fillId="0" borderId="8" xfId="63" applyFont="1" applyFill="1" applyBorder="1" applyAlignment="1" applyProtection="1">
      <alignment horizontal="left" vertical="center" wrapText="1"/>
      <protection locked="0"/>
    </xf>
    <xf numFmtId="49" fontId="40" fillId="0" borderId="8" xfId="63" applyNumberFormat="1" applyFont="1" applyFill="1" applyBorder="1" applyAlignment="1" applyProtection="1">
      <alignment horizontal="right" vertical="center" wrapText="1"/>
      <protection locked="0"/>
    </xf>
    <xf numFmtId="49" fontId="41" fillId="0" borderId="8" xfId="0" applyNumberFormat="1" applyFont="1" applyFill="1" applyBorder="1" applyAlignment="1">
      <alignment horizontal="right" vertical="center"/>
    </xf>
    <xf numFmtId="0" fontId="39" fillId="0" borderId="8" xfId="62" applyFont="1" applyBorder="1" applyAlignment="1">
      <alignment vertical="center" wrapText="1"/>
    </xf>
    <xf numFmtId="0" fontId="39" fillId="0" borderId="8" xfId="0" applyFont="1" applyFill="1" applyBorder="1"/>
    <xf numFmtId="0" fontId="42" fillId="0" borderId="8" xfId="0" applyFont="1" applyFill="1" applyBorder="1" applyAlignment="1">
      <alignment horizontal="center" vertical="center"/>
    </xf>
    <xf numFmtId="0" fontId="38" fillId="0" borderId="8" xfId="0" applyFont="1" applyFill="1" applyBorder="1"/>
    <xf numFmtId="49" fontId="42" fillId="0" borderId="8" xfId="0" applyNumberFormat="1" applyFont="1" applyFill="1" applyBorder="1" applyAlignment="1">
      <alignment horizontal="right" vertical="center" wrapText="1"/>
    </xf>
    <xf numFmtId="0" fontId="43" fillId="0" borderId="0" xfId="0" applyFont="1" applyFill="1"/>
    <xf numFmtId="0" fontId="39" fillId="0" borderId="8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181" fontId="40" fillId="0" borderId="8" xfId="74" applyFont="1" applyFill="1" applyBorder="1" applyAlignment="1">
      <alignment horizontal="right" vertical="center"/>
    </xf>
    <xf numFmtId="49" fontId="40" fillId="0" borderId="8" xfId="0" applyNumberFormat="1" applyFont="1" applyFill="1" applyBorder="1" applyAlignment="1">
      <alignment horizontal="right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181" fontId="44" fillId="0" borderId="8" xfId="74" applyFont="1" applyFill="1" applyBorder="1" applyAlignment="1">
      <alignment horizontal="center" vertical="center" wrapText="1"/>
    </xf>
    <xf numFmtId="181" fontId="40" fillId="0" borderId="8" xfId="74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/>
    </xf>
    <xf numFmtId="4" fontId="47" fillId="23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right" vertical="center" wrapText="1"/>
    </xf>
    <xf numFmtId="0" fontId="38" fillId="23" borderId="0" xfId="0" applyFont="1" applyFill="1"/>
    <xf numFmtId="4" fontId="38" fillId="0" borderId="0" xfId="0" applyNumberFormat="1" applyFont="1" applyFill="1" applyAlignment="1">
      <alignment horizontal="center" vertical="center" wrapText="1"/>
    </xf>
    <xf numFmtId="182" fontId="38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right" vertical="center" wrapText="1"/>
    </xf>
    <xf numFmtId="0" fontId="38" fillId="0" borderId="0" xfId="0" applyFont="1" applyFill="1" applyAlignment="1">
      <alignment horizontal="left" vertical="center" wrapText="1"/>
    </xf>
    <xf numFmtId="181" fontId="9" fillId="0" borderId="0" xfId="73" applyFont="1" applyFill="1" applyBorder="1" applyAlignment="1">
      <alignment horizontal="right" vertical="center"/>
    </xf>
    <xf numFmtId="181" fontId="40" fillId="0" borderId="8" xfId="73" applyFont="1" applyFill="1" applyBorder="1" applyAlignment="1">
      <alignment horizontal="right" vertical="center"/>
    </xf>
    <xf numFmtId="181" fontId="3" fillId="23" borderId="8" xfId="73" applyFont="1" applyFill="1" applyBorder="1" applyAlignment="1">
      <alignment horizontal="right" vertical="center"/>
    </xf>
    <xf numFmtId="181" fontId="3" fillId="0" borderId="8" xfId="73" applyFont="1" applyFill="1" applyBorder="1" applyAlignment="1">
      <alignment horizontal="right" vertical="center"/>
    </xf>
    <xf numFmtId="181" fontId="3" fillId="0" borderId="0" xfId="73" applyFont="1" applyFill="1" applyAlignment="1">
      <alignment horizontal="right" vertical="center"/>
    </xf>
    <xf numFmtId="181" fontId="42" fillId="0" borderId="0" xfId="73" applyFont="1" applyFill="1" applyAlignment="1">
      <alignment horizontal="right" vertical="center"/>
    </xf>
    <xf numFmtId="181" fontId="9" fillId="0" borderId="8" xfId="73" applyFont="1" applyFill="1" applyBorder="1" applyAlignment="1">
      <alignment horizontal="right" vertical="center"/>
    </xf>
    <xf numFmtId="181" fontId="40" fillId="0" borderId="0" xfId="73" applyFont="1" applyFill="1" applyAlignment="1">
      <alignment horizontal="right" vertical="center"/>
    </xf>
    <xf numFmtId="181" fontId="40" fillId="0" borderId="0" xfId="73" applyFont="1" applyFill="1" applyAlignment="1">
      <alignment horizontal="right" vertical="center" wrapText="1"/>
    </xf>
    <xf numFmtId="181" fontId="9" fillId="0" borderId="8" xfId="74" applyFont="1" applyFill="1" applyBorder="1" applyAlignment="1">
      <alignment vertical="center"/>
    </xf>
    <xf numFmtId="181" fontId="40" fillId="0" borderId="8" xfId="74" applyFont="1" applyFill="1" applyBorder="1" applyAlignment="1">
      <alignment vertical="center"/>
    </xf>
    <xf numFmtId="181" fontId="9" fillId="0" borderId="8" xfId="73" applyFont="1" applyFill="1" applyBorder="1" applyAlignment="1">
      <alignment horizontal="center" vertical="center" wrapText="1"/>
    </xf>
    <xf numFmtId="192" fontId="9" fillId="0" borderId="8" xfId="73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7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Ввод " xfId="45"/>
    <cellStyle name="Добре" xfId="46"/>
    <cellStyle name="Заголовок 1" xfId="47" builtinId="16" customBuiltin="1"/>
    <cellStyle name="Заголовок 1 2" xfId="48"/>
    <cellStyle name="Заголовок 2" xfId="49" builtinId="17" customBuiltin="1"/>
    <cellStyle name="Заголовок 2 2" xfId="50"/>
    <cellStyle name="Заголовок 3" xfId="51" builtinId="18" customBuiltin="1"/>
    <cellStyle name="Заголовок 3 2" xfId="52"/>
    <cellStyle name="Заголовок 4" xfId="53" builtinId="19" customBuiltin="1"/>
    <cellStyle name="Заголовок 4 2" xfId="54"/>
    <cellStyle name="Звичайний" xfId="0" builtinId="0"/>
    <cellStyle name="Звичайний 2" xfId="55"/>
    <cellStyle name="Звичайний 3" xfId="56"/>
    <cellStyle name="Зв'язана клітинка" xfId="57"/>
    <cellStyle name="Контрольна клітинка" xfId="58"/>
    <cellStyle name="Контрольная ячейка" xfId="59"/>
    <cellStyle name="Назва" xfId="60"/>
    <cellStyle name="Название" xfId="61"/>
    <cellStyle name="Обычный 2" xfId="62"/>
    <cellStyle name="Обычный_ZV1PIV98" xfId="63"/>
    <cellStyle name="Примечание 2" xfId="64"/>
    <cellStyle name="Примечание 3" xfId="65"/>
    <cellStyle name="Примечание 4" xfId="66"/>
    <cellStyle name="Примечание 5" xfId="67"/>
    <cellStyle name="Связанная ячейка" xfId="68"/>
    <cellStyle name="Середній" xfId="69"/>
    <cellStyle name="Стиль 1" xfId="70"/>
    <cellStyle name="Текст попередження" xfId="71"/>
    <cellStyle name="Текст предупреждения" xfId="72"/>
    <cellStyle name="Финансовый 2" xfId="74"/>
    <cellStyle name="Фінансовий" xfId="7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="70" zoomScaleNormal="70" workbookViewId="0">
      <selection activeCell="G9" sqref="G9"/>
    </sheetView>
  </sheetViews>
  <sheetFormatPr defaultRowHeight="22.8" x14ac:dyDescent="0.3"/>
  <cols>
    <col min="1" max="1" width="69.88671875" style="92" customWidth="1"/>
    <col min="2" max="2" width="14.109375" style="93" hidden="1" customWidth="1"/>
    <col min="3" max="3" width="10.6640625" style="93" hidden="1" customWidth="1"/>
    <col min="4" max="4" width="16.44140625" style="59" customWidth="1"/>
    <col min="5" max="5" width="8.44140625" style="59" hidden="1" customWidth="1"/>
    <col min="6" max="6" width="27.77734375" style="94" customWidth="1"/>
    <col min="7" max="7" width="33.33203125" style="94" customWidth="1"/>
    <col min="8" max="8" width="29.6640625" style="95" customWidth="1"/>
    <col min="9" max="9" width="19" style="96" customWidth="1"/>
    <col min="10" max="10" width="29.33203125" style="59" customWidth="1"/>
    <col min="11" max="11" width="24.33203125" style="91" customWidth="1"/>
    <col min="12" max="12" width="31.44140625" style="106" customWidth="1"/>
    <col min="13" max="16384" width="8.88671875" style="59"/>
  </cols>
  <sheetData>
    <row r="1" spans="1:12" s="22" customFormat="1" ht="22.8" customHeight="1" x14ac:dyDescent="0.4">
      <c r="A1" s="115" t="s">
        <v>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99"/>
    </row>
    <row r="2" spans="1:12" s="22" customFormat="1" x14ac:dyDescent="0.4">
      <c r="A2" s="116" t="s">
        <v>65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99"/>
    </row>
    <row r="3" spans="1:12" s="22" customFormat="1" x14ac:dyDescent="0.4">
      <c r="A3" s="23"/>
      <c r="B3" s="23"/>
      <c r="C3" s="23"/>
      <c r="D3" s="23"/>
      <c r="E3" s="23"/>
      <c r="F3" s="24"/>
      <c r="G3" s="24"/>
      <c r="H3" s="23"/>
      <c r="I3" s="23"/>
      <c r="J3" s="31" t="s">
        <v>31</v>
      </c>
      <c r="K3" s="49"/>
      <c r="L3" s="99"/>
    </row>
    <row r="4" spans="1:12" s="7" customFormat="1" ht="53.4" customHeight="1" x14ac:dyDescent="0.3">
      <c r="A4" s="117" t="s">
        <v>0</v>
      </c>
      <c r="B4" s="118" t="s">
        <v>1</v>
      </c>
      <c r="C4" s="118" t="s">
        <v>2</v>
      </c>
      <c r="D4" s="118" t="s">
        <v>3</v>
      </c>
      <c r="E4" s="5" t="s">
        <v>4</v>
      </c>
      <c r="F4" s="1" t="s">
        <v>5</v>
      </c>
      <c r="G4" s="1"/>
      <c r="H4" s="6" t="s">
        <v>6</v>
      </c>
      <c r="I4" s="6"/>
      <c r="J4" s="6" t="s">
        <v>7</v>
      </c>
      <c r="K4" s="112" t="s">
        <v>36</v>
      </c>
      <c r="L4" s="4" t="s">
        <v>66</v>
      </c>
    </row>
    <row r="5" spans="1:12" s="7" customFormat="1" ht="45" customHeight="1" x14ac:dyDescent="0.3">
      <c r="A5" s="117"/>
      <c r="B5" s="118"/>
      <c r="C5" s="118"/>
      <c r="D5" s="118"/>
      <c r="E5" s="5"/>
      <c r="F5" s="25" t="s">
        <v>53</v>
      </c>
      <c r="G5" s="25" t="s">
        <v>64</v>
      </c>
      <c r="H5" s="26" t="s">
        <v>8</v>
      </c>
      <c r="I5" s="9" t="s">
        <v>9</v>
      </c>
      <c r="J5" s="6"/>
      <c r="K5" s="112"/>
      <c r="L5" s="3"/>
    </row>
    <row r="6" spans="1:12" s="7" customFormat="1" ht="24.6" x14ac:dyDescent="0.3">
      <c r="A6" s="2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7" customFormat="1" x14ac:dyDescent="0.3">
      <c r="A7" s="10" t="s">
        <v>11</v>
      </c>
      <c r="B7" s="11" t="s">
        <v>12</v>
      </c>
      <c r="C7" s="11" t="s">
        <v>13</v>
      </c>
      <c r="D7" s="12">
        <v>41020100</v>
      </c>
      <c r="E7" s="12"/>
      <c r="F7" s="21">
        <v>1511734400</v>
      </c>
      <c r="G7" s="21">
        <v>1511734400</v>
      </c>
      <c r="H7" s="21">
        <v>1511734400</v>
      </c>
      <c r="I7" s="32">
        <f t="shared" ref="I7:I38" si="0">H7/G7*100</f>
        <v>100</v>
      </c>
      <c r="J7" s="13">
        <f t="shared" ref="J7:J13" si="1">G7-H7</f>
        <v>0</v>
      </c>
      <c r="K7" s="46"/>
      <c r="L7" s="105">
        <v>1511734400</v>
      </c>
    </row>
    <row r="8" spans="1:12" s="7" customFormat="1" ht="84" x14ac:dyDescent="0.3">
      <c r="A8" s="27" t="s">
        <v>14</v>
      </c>
      <c r="B8" s="28" t="s">
        <v>15</v>
      </c>
      <c r="C8" s="28" t="s">
        <v>13</v>
      </c>
      <c r="D8" s="12">
        <v>41020200</v>
      </c>
      <c r="E8" s="16" t="s">
        <v>16</v>
      </c>
      <c r="F8" s="21">
        <v>114236400</v>
      </c>
      <c r="G8" s="21">
        <v>114236400</v>
      </c>
      <c r="H8" s="55">
        <v>114236400</v>
      </c>
      <c r="I8" s="32">
        <f t="shared" si="0"/>
        <v>100</v>
      </c>
      <c r="J8" s="13">
        <f t="shared" si="1"/>
        <v>0</v>
      </c>
      <c r="K8" s="46"/>
      <c r="L8" s="105">
        <v>114236400</v>
      </c>
    </row>
    <row r="9" spans="1:12" s="7" customFormat="1" ht="126" x14ac:dyDescent="0.4">
      <c r="A9" s="53" t="s">
        <v>61</v>
      </c>
      <c r="B9" s="52"/>
      <c r="C9" s="52"/>
      <c r="D9" s="12">
        <v>41021300</v>
      </c>
      <c r="E9" s="19"/>
      <c r="F9" s="21">
        <v>7761194</v>
      </c>
      <c r="G9" s="21">
        <v>7761194</v>
      </c>
      <c r="H9" s="55">
        <v>7761194</v>
      </c>
      <c r="I9" s="32">
        <f>H9/G9*100</f>
        <v>100</v>
      </c>
      <c r="J9" s="13">
        <f t="shared" si="1"/>
        <v>0</v>
      </c>
      <c r="K9" s="46"/>
      <c r="L9" s="105">
        <v>7761194</v>
      </c>
    </row>
    <row r="10" spans="1:12" s="7" customFormat="1" ht="126" x14ac:dyDescent="0.4">
      <c r="A10" s="53" t="s">
        <v>62</v>
      </c>
      <c r="B10" s="52"/>
      <c r="C10" s="52"/>
      <c r="D10" s="12">
        <v>41021301</v>
      </c>
      <c r="E10" s="19"/>
      <c r="F10" s="21">
        <f>7680815+1829237+358065</f>
        <v>9868117</v>
      </c>
      <c r="G10" s="21">
        <f>7680815+1829237+358065</f>
        <v>9868117</v>
      </c>
      <c r="H10" s="21">
        <v>9868117</v>
      </c>
      <c r="I10" s="32">
        <f>H10/G10*100</f>
        <v>100</v>
      </c>
      <c r="J10" s="13">
        <f>G10-H10</f>
        <v>0</v>
      </c>
      <c r="K10" s="46"/>
      <c r="L10" s="105">
        <v>9868117</v>
      </c>
    </row>
    <row r="11" spans="1:12" s="7" customFormat="1" ht="103.8" customHeight="1" x14ac:dyDescent="0.3">
      <c r="A11" s="27" t="s">
        <v>55</v>
      </c>
      <c r="B11" s="28"/>
      <c r="C11" s="28"/>
      <c r="D11" s="12">
        <v>41021400</v>
      </c>
      <c r="E11" s="16"/>
      <c r="F11" s="105">
        <v>117035900</v>
      </c>
      <c r="G11" s="105">
        <v>117035900</v>
      </c>
      <c r="H11" s="105">
        <v>117035900</v>
      </c>
      <c r="I11" s="32">
        <f t="shared" si="0"/>
        <v>100</v>
      </c>
      <c r="J11" s="13">
        <f t="shared" si="1"/>
        <v>0</v>
      </c>
      <c r="K11" s="46"/>
      <c r="L11" s="105">
        <v>117035900</v>
      </c>
    </row>
    <row r="12" spans="1:12" ht="63" hidden="1" x14ac:dyDescent="0.3">
      <c r="A12" s="67" t="s">
        <v>49</v>
      </c>
      <c r="B12" s="68"/>
      <c r="C12" s="68"/>
      <c r="D12" s="62">
        <v>41021100</v>
      </c>
      <c r="E12" s="69"/>
      <c r="F12" s="63"/>
      <c r="G12" s="63"/>
      <c r="H12" s="65"/>
      <c r="I12" s="64" t="e">
        <f t="shared" si="0"/>
        <v>#DIV/0!</v>
      </c>
      <c r="J12" s="65">
        <f t="shared" si="1"/>
        <v>0</v>
      </c>
      <c r="K12" s="66"/>
      <c r="L12" s="100"/>
    </row>
    <row r="13" spans="1:12" ht="8.4" hidden="1" customHeight="1" x14ac:dyDescent="0.4">
      <c r="A13" s="70" t="s">
        <v>52</v>
      </c>
      <c r="B13" s="71"/>
      <c r="C13" s="71"/>
      <c r="D13" s="62">
        <v>41021300</v>
      </c>
      <c r="E13" s="73"/>
      <c r="F13" s="73"/>
      <c r="G13" s="63"/>
      <c r="H13" s="63"/>
      <c r="I13" s="64" t="e">
        <f t="shared" si="0"/>
        <v>#DIV/0!</v>
      </c>
      <c r="J13" s="65">
        <f t="shared" si="1"/>
        <v>0</v>
      </c>
      <c r="K13" s="66"/>
      <c r="L13" s="100"/>
    </row>
    <row r="14" spans="1:12" s="30" customFormat="1" x14ac:dyDescent="0.3">
      <c r="A14" s="17" t="s">
        <v>17</v>
      </c>
      <c r="B14" s="29"/>
      <c r="C14" s="29"/>
      <c r="D14" s="19"/>
      <c r="E14" s="19"/>
      <c r="F14" s="8">
        <f>SUM(F7:F11)</f>
        <v>1760636011</v>
      </c>
      <c r="G14" s="8">
        <f>SUM(G7:G11)</f>
        <v>1760636011</v>
      </c>
      <c r="H14" s="8">
        <f>SUM(H7:H11)</f>
        <v>1760636011</v>
      </c>
      <c r="I14" s="54">
        <f t="shared" si="0"/>
        <v>100</v>
      </c>
      <c r="J14" s="8">
        <f>SUM(J7:J11)</f>
        <v>0</v>
      </c>
      <c r="K14" s="8">
        <f>SUM(K7:K11)</f>
        <v>0</v>
      </c>
      <c r="L14" s="101">
        <f>SUM(L7:L11)</f>
        <v>1760636011</v>
      </c>
    </row>
    <row r="15" spans="1:12" s="30" customFormat="1" ht="63" x14ac:dyDescent="0.3">
      <c r="A15" s="20" t="s">
        <v>37</v>
      </c>
      <c r="B15" s="29"/>
      <c r="C15" s="29"/>
      <c r="D15" s="12">
        <v>41030500</v>
      </c>
      <c r="E15" s="19"/>
      <c r="F15" s="21">
        <f>11998676+8606762+11734550</f>
        <v>32339988</v>
      </c>
      <c r="G15" s="21">
        <f>11998676+8606762+11734550</f>
        <v>32339988</v>
      </c>
      <c r="H15" s="21">
        <f>11998676+8606762+11734550</f>
        <v>32339988</v>
      </c>
      <c r="I15" s="32">
        <f t="shared" si="0"/>
        <v>100</v>
      </c>
      <c r="J15" s="13">
        <f t="shared" ref="J15:J20" si="2">G15-H15</f>
        <v>0</v>
      </c>
      <c r="K15" s="13">
        <v>25419.63</v>
      </c>
      <c r="L15" s="105">
        <v>32314568.370000001</v>
      </c>
    </row>
    <row r="16" spans="1:12" s="30" customFormat="1" ht="63" x14ac:dyDescent="0.3">
      <c r="A16" s="20" t="s">
        <v>51</v>
      </c>
      <c r="B16" s="29"/>
      <c r="C16" s="29"/>
      <c r="D16" s="12">
        <v>41030600</v>
      </c>
      <c r="E16" s="19"/>
      <c r="F16" s="21">
        <v>3854700</v>
      </c>
      <c r="G16" s="21">
        <v>3854700</v>
      </c>
      <c r="H16" s="21">
        <v>3854700</v>
      </c>
      <c r="I16" s="32">
        <f t="shared" si="0"/>
        <v>100</v>
      </c>
      <c r="J16" s="13">
        <f t="shared" si="2"/>
        <v>0</v>
      </c>
      <c r="K16" s="13"/>
      <c r="L16" s="105">
        <v>3854700</v>
      </c>
    </row>
    <row r="17" spans="1:12" s="30" customFormat="1" ht="42" x14ac:dyDescent="0.3">
      <c r="A17" s="20" t="s">
        <v>57</v>
      </c>
      <c r="B17" s="29"/>
      <c r="C17" s="29"/>
      <c r="D17" s="12">
        <v>41031900</v>
      </c>
      <c r="E17" s="19"/>
      <c r="F17" s="21">
        <v>41079000</v>
      </c>
      <c r="G17" s="21">
        <v>41079000</v>
      </c>
      <c r="H17" s="21">
        <f>32863200+8215800</f>
        <v>41079000</v>
      </c>
      <c r="I17" s="32">
        <f>H17/G17*100</f>
        <v>100</v>
      </c>
      <c r="J17" s="13">
        <f t="shared" si="2"/>
        <v>0</v>
      </c>
      <c r="K17" s="13"/>
      <c r="L17" s="105">
        <v>41079000</v>
      </c>
    </row>
    <row r="18" spans="1:12" s="30" customFormat="1" ht="65.400000000000006" customHeight="1" x14ac:dyDescent="0.3">
      <c r="A18" s="50" t="s">
        <v>58</v>
      </c>
      <c r="B18" s="29"/>
      <c r="C18" s="29"/>
      <c r="D18" s="12">
        <v>41032800</v>
      </c>
      <c r="E18" s="19"/>
      <c r="F18" s="21">
        <v>25037000</v>
      </c>
      <c r="G18" s="21">
        <v>25037000</v>
      </c>
      <c r="H18" s="21">
        <f>20029600+5007400</f>
        <v>25037000</v>
      </c>
      <c r="I18" s="32">
        <f>H18/G18*100</f>
        <v>100</v>
      </c>
      <c r="J18" s="13">
        <f t="shared" si="2"/>
        <v>0</v>
      </c>
      <c r="K18" s="13">
        <v>5916339.4000000004</v>
      </c>
      <c r="L18" s="105">
        <v>19120660.600000001</v>
      </c>
    </row>
    <row r="19" spans="1:12" s="75" customFormat="1" ht="63" hidden="1" x14ac:dyDescent="0.3">
      <c r="A19" s="76" t="s">
        <v>45</v>
      </c>
      <c r="B19" s="74"/>
      <c r="C19" s="74"/>
      <c r="D19" s="62">
        <v>41032700</v>
      </c>
      <c r="E19" s="72"/>
      <c r="F19" s="63"/>
      <c r="G19" s="63"/>
      <c r="H19" s="63"/>
      <c r="I19" s="64" t="e">
        <f>H19/G19*100</f>
        <v>#DIV/0!</v>
      </c>
      <c r="J19" s="65">
        <f t="shared" si="2"/>
        <v>0</v>
      </c>
      <c r="K19" s="65"/>
      <c r="L19" s="100"/>
    </row>
    <row r="20" spans="1:12" s="30" customFormat="1" ht="63" x14ac:dyDescent="0.3">
      <c r="A20" s="20" t="s">
        <v>56</v>
      </c>
      <c r="B20" s="29"/>
      <c r="C20" s="29"/>
      <c r="D20" s="12">
        <v>41032900</v>
      </c>
      <c r="E20" s="19"/>
      <c r="F20" s="21">
        <v>784700</v>
      </c>
      <c r="G20" s="21">
        <v>784700</v>
      </c>
      <c r="H20" s="21">
        <v>784700</v>
      </c>
      <c r="I20" s="32">
        <f>H20/G20*100</f>
        <v>100</v>
      </c>
      <c r="J20" s="13">
        <f t="shared" si="2"/>
        <v>0</v>
      </c>
      <c r="K20" s="13">
        <v>453971.46</v>
      </c>
      <c r="L20" s="105">
        <v>330728.53999999998</v>
      </c>
    </row>
    <row r="21" spans="1:12" s="7" customFormat="1" ht="63" x14ac:dyDescent="0.3">
      <c r="A21" s="10" t="s">
        <v>33</v>
      </c>
      <c r="B21" s="11"/>
      <c r="C21" s="11"/>
      <c r="D21" s="12">
        <v>41033000</v>
      </c>
      <c r="E21" s="12"/>
      <c r="F21" s="21">
        <f>37369200+6832400+6427000+12386600</f>
        <v>63015200</v>
      </c>
      <c r="G21" s="21">
        <f>37369200+6832400+6427000+12386600</f>
        <v>63015200</v>
      </c>
      <c r="H21" s="21">
        <v>63015200</v>
      </c>
      <c r="I21" s="32">
        <f t="shared" si="0"/>
        <v>100</v>
      </c>
      <c r="J21" s="13">
        <f>G21-H21</f>
        <v>0</v>
      </c>
      <c r="K21" s="108">
        <v>2096081.08</v>
      </c>
      <c r="L21" s="105">
        <v>60919118.920000002</v>
      </c>
    </row>
    <row r="22" spans="1:12" ht="84" hidden="1" x14ac:dyDescent="0.3">
      <c r="A22" s="60" t="s">
        <v>48</v>
      </c>
      <c r="B22" s="61"/>
      <c r="C22" s="61"/>
      <c r="D22" s="62">
        <v>41033400</v>
      </c>
      <c r="E22" s="62"/>
      <c r="F22" s="63"/>
      <c r="G22" s="63"/>
      <c r="H22" s="63"/>
      <c r="I22" s="64" t="e">
        <f t="shared" si="0"/>
        <v>#DIV/0!</v>
      </c>
      <c r="J22" s="65">
        <f t="shared" ref="J22:J35" si="3">G22-H22</f>
        <v>0</v>
      </c>
      <c r="K22" s="65"/>
      <c r="L22" s="100"/>
    </row>
    <row r="23" spans="1:12" ht="63" hidden="1" x14ac:dyDescent="0.3">
      <c r="A23" s="60" t="s">
        <v>42</v>
      </c>
      <c r="B23" s="61"/>
      <c r="C23" s="61"/>
      <c r="D23" s="62">
        <v>41033800</v>
      </c>
      <c r="E23" s="62"/>
      <c r="F23" s="63"/>
      <c r="G23" s="63"/>
      <c r="H23" s="63"/>
      <c r="I23" s="64" t="e">
        <f t="shared" si="0"/>
        <v>#DIV/0!</v>
      </c>
      <c r="J23" s="65">
        <f t="shared" si="3"/>
        <v>0</v>
      </c>
      <c r="K23" s="65"/>
      <c r="L23" s="100"/>
    </row>
    <row r="24" spans="1:12" s="7" customFormat="1" ht="42" x14ac:dyDescent="0.3">
      <c r="A24" s="10" t="s">
        <v>18</v>
      </c>
      <c r="B24" s="11" t="s">
        <v>19</v>
      </c>
      <c r="C24" s="11" t="s">
        <v>13</v>
      </c>
      <c r="D24" s="12">
        <v>41033900</v>
      </c>
      <c r="E24" s="12"/>
      <c r="F24" s="21">
        <v>2520584000</v>
      </c>
      <c r="G24" s="21">
        <v>2520584000</v>
      </c>
      <c r="H24" s="21">
        <v>2520584000</v>
      </c>
      <c r="I24" s="32">
        <f t="shared" si="0"/>
        <v>100</v>
      </c>
      <c r="J24" s="13">
        <f t="shared" si="3"/>
        <v>0</v>
      </c>
      <c r="K24" s="13"/>
      <c r="L24" s="105">
        <v>2520584000</v>
      </c>
    </row>
    <row r="25" spans="1:12" ht="63" hidden="1" x14ac:dyDescent="0.3">
      <c r="A25" s="76" t="s">
        <v>35</v>
      </c>
      <c r="B25" s="61"/>
      <c r="C25" s="61"/>
      <c r="D25" s="62">
        <v>41034500</v>
      </c>
      <c r="E25" s="69"/>
      <c r="F25" s="63"/>
      <c r="G25" s="63"/>
      <c r="H25" s="63"/>
      <c r="I25" s="64" t="e">
        <f>H25/G25*100</f>
        <v>#DIV/0!</v>
      </c>
      <c r="J25" s="65">
        <f>G25-H25</f>
        <v>0</v>
      </c>
      <c r="K25" s="65"/>
      <c r="L25" s="100"/>
    </row>
    <row r="26" spans="1:12" ht="84" hidden="1" x14ac:dyDescent="0.3">
      <c r="A26" s="76" t="s">
        <v>47</v>
      </c>
      <c r="B26" s="61"/>
      <c r="C26" s="61"/>
      <c r="D26" s="62">
        <v>41034600</v>
      </c>
      <c r="E26" s="69"/>
      <c r="F26" s="63"/>
      <c r="G26" s="63"/>
      <c r="H26" s="63"/>
      <c r="I26" s="64" t="e">
        <f>H26/G26*100</f>
        <v>#DIV/0!</v>
      </c>
      <c r="J26" s="65">
        <f>G26-H26</f>
        <v>0</v>
      </c>
      <c r="K26" s="65"/>
      <c r="L26" s="100"/>
    </row>
    <row r="27" spans="1:12" ht="42" hidden="1" x14ac:dyDescent="0.3">
      <c r="A27" s="76" t="s">
        <v>40</v>
      </c>
      <c r="B27" s="61"/>
      <c r="C27" s="61"/>
      <c r="D27" s="62">
        <v>41035200</v>
      </c>
      <c r="E27" s="69"/>
      <c r="F27" s="63"/>
      <c r="G27" s="63"/>
      <c r="H27" s="63"/>
      <c r="I27" s="64" t="e">
        <f>H27/G27*100</f>
        <v>#DIV/0!</v>
      </c>
      <c r="J27" s="65">
        <f>G27-H27</f>
        <v>0</v>
      </c>
      <c r="K27" s="65"/>
      <c r="L27" s="100"/>
    </row>
    <row r="28" spans="1:12" ht="63" hidden="1" x14ac:dyDescent="0.3">
      <c r="A28" s="76" t="s">
        <v>44</v>
      </c>
      <c r="B28" s="61"/>
      <c r="C28" s="61"/>
      <c r="D28" s="62">
        <v>41035300</v>
      </c>
      <c r="E28" s="69"/>
      <c r="F28" s="63"/>
      <c r="G28" s="63"/>
      <c r="H28" s="63"/>
      <c r="I28" s="64" t="e">
        <f>H28/G28*100</f>
        <v>#DIV/0!</v>
      </c>
      <c r="J28" s="65">
        <f>G28-H28</f>
        <v>0</v>
      </c>
      <c r="K28" s="65"/>
      <c r="L28" s="100"/>
    </row>
    <row r="29" spans="1:12" s="7" customFormat="1" ht="63" x14ac:dyDescent="0.3">
      <c r="A29" s="20" t="s">
        <v>29</v>
      </c>
      <c r="B29" s="15" t="s">
        <v>27</v>
      </c>
      <c r="C29" s="15" t="s">
        <v>28</v>
      </c>
      <c r="D29" s="12">
        <v>41035400</v>
      </c>
      <c r="E29" s="16"/>
      <c r="F29" s="21">
        <v>10099700</v>
      </c>
      <c r="G29" s="21">
        <v>10099700</v>
      </c>
      <c r="H29" s="21">
        <v>10099700</v>
      </c>
      <c r="I29" s="32">
        <f t="shared" si="0"/>
        <v>100</v>
      </c>
      <c r="J29" s="13">
        <f t="shared" si="3"/>
        <v>0</v>
      </c>
      <c r="K29" s="13"/>
      <c r="L29" s="105">
        <v>10099700</v>
      </c>
    </row>
    <row r="30" spans="1:12" s="7" customFormat="1" ht="106.8" customHeight="1" x14ac:dyDescent="0.3">
      <c r="A30" s="50" t="s">
        <v>54</v>
      </c>
      <c r="B30" s="15"/>
      <c r="C30" s="15"/>
      <c r="D30" s="12">
        <v>41035600</v>
      </c>
      <c r="E30" s="16"/>
      <c r="F30" s="21">
        <f>226918+6994882</f>
        <v>7221800</v>
      </c>
      <c r="G30" s="21">
        <f>226918+6994882</f>
        <v>7221800</v>
      </c>
      <c r="H30" s="21">
        <v>7221800</v>
      </c>
      <c r="I30" s="32">
        <f t="shared" si="0"/>
        <v>100</v>
      </c>
      <c r="J30" s="13">
        <f>G30-H30</f>
        <v>0</v>
      </c>
      <c r="K30" s="13">
        <v>214734.94</v>
      </c>
      <c r="L30" s="105">
        <v>7007065.0599999996</v>
      </c>
    </row>
    <row r="31" spans="1:12" ht="63" hidden="1" x14ac:dyDescent="0.3">
      <c r="A31" s="76" t="s">
        <v>34</v>
      </c>
      <c r="B31" s="79" t="s">
        <v>27</v>
      </c>
      <c r="C31" s="79" t="s">
        <v>28</v>
      </c>
      <c r="D31" s="62">
        <v>41035900</v>
      </c>
      <c r="E31" s="69"/>
      <c r="F31" s="63"/>
      <c r="G31" s="63"/>
      <c r="H31" s="63"/>
      <c r="I31" s="64" t="e">
        <f>H31/G31*100</f>
        <v>#DIV/0!</v>
      </c>
      <c r="J31" s="65">
        <f t="shared" si="3"/>
        <v>0</v>
      </c>
      <c r="K31" s="109"/>
      <c r="L31" s="100"/>
    </row>
    <row r="32" spans="1:12" s="7" customFormat="1" ht="63" x14ac:dyDescent="0.3">
      <c r="A32" s="20" t="s">
        <v>41</v>
      </c>
      <c r="B32" s="15"/>
      <c r="C32" s="15"/>
      <c r="D32" s="12">
        <v>41036100</v>
      </c>
      <c r="E32" s="16"/>
      <c r="F32" s="21">
        <f>22304796+701720</f>
        <v>23006516</v>
      </c>
      <c r="G32" s="21">
        <f>22304796+701720</f>
        <v>23006516</v>
      </c>
      <c r="H32" s="21">
        <f>22304796+701720</f>
        <v>23006516</v>
      </c>
      <c r="I32" s="32">
        <f>H32/G32*100</f>
        <v>100</v>
      </c>
      <c r="J32" s="13">
        <f t="shared" si="3"/>
        <v>0</v>
      </c>
      <c r="K32" s="13">
        <v>125654.73</v>
      </c>
      <c r="L32" s="105">
        <v>22880861.27</v>
      </c>
    </row>
    <row r="33" spans="1:12" s="7" customFormat="1" ht="63" x14ac:dyDescent="0.3">
      <c r="A33" s="20" t="s">
        <v>39</v>
      </c>
      <c r="B33" s="15"/>
      <c r="C33" s="15"/>
      <c r="D33" s="12">
        <v>41036400</v>
      </c>
      <c r="E33" s="16"/>
      <c r="F33" s="21">
        <v>10057365</v>
      </c>
      <c r="G33" s="21">
        <v>10057365</v>
      </c>
      <c r="H33" s="21">
        <v>10057365</v>
      </c>
      <c r="I33" s="32">
        <f>H33/G33*100</f>
        <v>100</v>
      </c>
      <c r="J33" s="13">
        <f t="shared" si="3"/>
        <v>0</v>
      </c>
      <c r="K33" s="13">
        <v>52687.81</v>
      </c>
      <c r="L33" s="105">
        <v>10004677.189999999</v>
      </c>
    </row>
    <row r="34" spans="1:12" ht="42" hidden="1" x14ac:dyDescent="0.3">
      <c r="A34" s="76" t="s">
        <v>43</v>
      </c>
      <c r="B34" s="79"/>
      <c r="C34" s="79"/>
      <c r="D34" s="62">
        <v>41037000</v>
      </c>
      <c r="E34" s="69"/>
      <c r="F34" s="63"/>
      <c r="G34" s="63"/>
      <c r="H34" s="65"/>
      <c r="I34" s="64" t="e">
        <f t="shared" si="0"/>
        <v>#DIV/0!</v>
      </c>
      <c r="J34" s="65">
        <f t="shared" si="3"/>
        <v>0</v>
      </c>
      <c r="K34" s="66"/>
      <c r="L34" s="100"/>
    </row>
    <row r="35" spans="1:12" ht="84" hidden="1" x14ac:dyDescent="0.3">
      <c r="A35" s="76" t="s">
        <v>38</v>
      </c>
      <c r="B35" s="79"/>
      <c r="C35" s="79"/>
      <c r="D35" s="62">
        <v>41037200</v>
      </c>
      <c r="E35" s="69"/>
      <c r="F35" s="63"/>
      <c r="G35" s="63"/>
      <c r="H35" s="65"/>
      <c r="I35" s="64" t="e">
        <f t="shared" si="0"/>
        <v>#DIV/0!</v>
      </c>
      <c r="J35" s="65">
        <f t="shared" si="3"/>
        <v>0</v>
      </c>
      <c r="K35" s="66"/>
      <c r="L35" s="100"/>
    </row>
    <row r="36" spans="1:12" ht="63" hidden="1" x14ac:dyDescent="0.3">
      <c r="A36" s="76" t="s">
        <v>46</v>
      </c>
      <c r="B36" s="79"/>
      <c r="C36" s="79"/>
      <c r="D36" s="62">
        <v>41039100</v>
      </c>
      <c r="E36" s="69"/>
      <c r="F36" s="63"/>
      <c r="G36" s="63"/>
      <c r="H36" s="65"/>
      <c r="I36" s="64" t="e">
        <f t="shared" si="0"/>
        <v>#DIV/0!</v>
      </c>
      <c r="J36" s="65" t="e">
        <f>#REF!-H36-K36</f>
        <v>#REF!</v>
      </c>
      <c r="K36" s="78"/>
      <c r="L36" s="100"/>
    </row>
    <row r="37" spans="1:12" s="30" customFormat="1" ht="40.799999999999997" x14ac:dyDescent="0.3">
      <c r="A37" s="17" t="s">
        <v>20</v>
      </c>
      <c r="B37" s="29"/>
      <c r="C37" s="29"/>
      <c r="D37" s="19"/>
      <c r="E37" s="19"/>
      <c r="F37" s="8">
        <f>SUM(F15:F33)</f>
        <v>2737079969</v>
      </c>
      <c r="G37" s="8">
        <f>SUM(G15:G33)</f>
        <v>2737079969</v>
      </c>
      <c r="H37" s="8">
        <f>SUM(H15:H33)</f>
        <v>2737079969</v>
      </c>
      <c r="I37" s="33">
        <f t="shared" si="0"/>
        <v>100</v>
      </c>
      <c r="J37" s="8">
        <f>SUM(J15:J33)</f>
        <v>0</v>
      </c>
      <c r="K37" s="14">
        <f>SUM(K15:K36)</f>
        <v>8884889.0500000007</v>
      </c>
      <c r="L37" s="101">
        <f>SUM(L15:L33)</f>
        <v>2728195079.9499998</v>
      </c>
    </row>
    <row r="38" spans="1:12" s="30" customFormat="1" ht="40.5" customHeight="1" x14ac:dyDescent="0.3">
      <c r="A38" s="17" t="s">
        <v>21</v>
      </c>
      <c r="B38" s="29"/>
      <c r="C38" s="29"/>
      <c r="D38" s="19"/>
      <c r="E38" s="19"/>
      <c r="F38" s="8">
        <f>F14+F37</f>
        <v>4497715980</v>
      </c>
      <c r="G38" s="8">
        <f>G14+G37</f>
        <v>4497715980</v>
      </c>
      <c r="H38" s="14">
        <f>H14+H37</f>
        <v>4497715980</v>
      </c>
      <c r="I38" s="33">
        <f t="shared" si="0"/>
        <v>100</v>
      </c>
      <c r="J38" s="14">
        <f>J14+J37</f>
        <v>0</v>
      </c>
      <c r="K38" s="14">
        <f>K14+K37</f>
        <v>8884889.0500000007</v>
      </c>
      <c r="L38" s="102">
        <f>L14+L37</f>
        <v>4488831090.9499998</v>
      </c>
    </row>
    <row r="39" spans="1:12" s="30" customFormat="1" ht="24.6" x14ac:dyDescent="0.3">
      <c r="A39" s="113" t="s">
        <v>22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03"/>
    </row>
    <row r="40" spans="1:12" s="75" customFormat="1" ht="84" hidden="1" x14ac:dyDescent="0.3">
      <c r="A40" s="77" t="s">
        <v>50</v>
      </c>
      <c r="B40" s="80"/>
      <c r="C40" s="80"/>
      <c r="D40" s="81">
        <v>41032500</v>
      </c>
      <c r="E40" s="80"/>
      <c r="F40" s="80"/>
      <c r="G40" s="82"/>
      <c r="H40" s="82"/>
      <c r="I40" s="64" t="e">
        <f>H40/#REF!*100</f>
        <v>#REF!</v>
      </c>
      <c r="J40" s="65" t="e">
        <f>#REF!-H40</f>
        <v>#REF!</v>
      </c>
      <c r="K40" s="80"/>
      <c r="L40" s="104"/>
    </row>
    <row r="41" spans="1:12" s="75" customFormat="1" ht="63" hidden="1" x14ac:dyDescent="0.3">
      <c r="A41" s="60" t="s">
        <v>33</v>
      </c>
      <c r="B41" s="61"/>
      <c r="C41" s="61"/>
      <c r="D41" s="62">
        <v>41033000</v>
      </c>
      <c r="E41" s="81"/>
      <c r="F41" s="81"/>
      <c r="G41" s="83"/>
      <c r="H41" s="83"/>
      <c r="I41" s="64" t="e">
        <f>H41/#REF!*100</f>
        <v>#REF!</v>
      </c>
      <c r="J41" s="65" t="e">
        <f>#REF!-H41-K41</f>
        <v>#REF!</v>
      </c>
      <c r="K41" s="83"/>
      <c r="L41" s="104"/>
    </row>
    <row r="42" spans="1:12" s="75" customFormat="1" ht="63" hidden="1" x14ac:dyDescent="0.3">
      <c r="A42" s="76" t="s">
        <v>35</v>
      </c>
      <c r="B42" s="61"/>
      <c r="C42" s="61"/>
      <c r="D42" s="62">
        <v>41034500</v>
      </c>
      <c r="E42" s="84"/>
      <c r="F42" s="84"/>
      <c r="G42" s="83"/>
      <c r="H42" s="83"/>
      <c r="I42" s="64" t="e">
        <f>H42/#REF!*100</f>
        <v>#REF!</v>
      </c>
      <c r="J42" s="65" t="e">
        <f>#REF!-H42-K42</f>
        <v>#REF!</v>
      </c>
      <c r="K42" s="83"/>
      <c r="L42" s="104"/>
    </row>
    <row r="43" spans="1:12" s="30" customFormat="1" ht="84" x14ac:dyDescent="0.3">
      <c r="A43" s="20" t="s">
        <v>63</v>
      </c>
      <c r="B43" s="11"/>
      <c r="C43" s="11"/>
      <c r="D43" s="12">
        <v>41031400</v>
      </c>
      <c r="E43" s="47"/>
      <c r="F43" s="58">
        <v>36000000</v>
      </c>
      <c r="G43" s="58">
        <v>36000000</v>
      </c>
      <c r="H43" s="56">
        <v>0</v>
      </c>
      <c r="I43" s="32">
        <f>H43/G43*100</f>
        <v>0</v>
      </c>
      <c r="J43" s="13">
        <f>G43-H43</f>
        <v>36000000</v>
      </c>
      <c r="K43" s="110"/>
      <c r="L43" s="111">
        <v>0</v>
      </c>
    </row>
    <row r="44" spans="1:12" s="30" customFormat="1" ht="42" x14ac:dyDescent="0.3">
      <c r="A44" s="10" t="s">
        <v>18</v>
      </c>
      <c r="B44" s="11" t="s">
        <v>19</v>
      </c>
      <c r="C44" s="11" t="s">
        <v>13</v>
      </c>
      <c r="D44" s="12">
        <v>41033900</v>
      </c>
      <c r="E44" s="47"/>
      <c r="F44" s="58">
        <f>11016700+1749000+35659400+4013300+65868000</f>
        <v>118306400</v>
      </c>
      <c r="G44" s="58">
        <f>11016700+1749000+35659400+4013300+65868000</f>
        <v>118306400</v>
      </c>
      <c r="H44" s="56">
        <v>118306400</v>
      </c>
      <c r="I44" s="32">
        <f>H44/G44*100</f>
        <v>100</v>
      </c>
      <c r="J44" s="13">
        <f>G44-H44</f>
        <v>0</v>
      </c>
      <c r="K44" s="110"/>
      <c r="L44" s="105">
        <v>118306400</v>
      </c>
    </row>
    <row r="45" spans="1:12" s="30" customFormat="1" ht="105" x14ac:dyDescent="0.3">
      <c r="A45" s="20" t="s">
        <v>59</v>
      </c>
      <c r="B45" s="11"/>
      <c r="C45" s="11"/>
      <c r="D45" s="12">
        <v>41034800</v>
      </c>
      <c r="E45" s="16"/>
      <c r="F45" s="21">
        <f>23478143-2417562</f>
        <v>21060581</v>
      </c>
      <c r="G45" s="21">
        <f>23478143-2417562</f>
        <v>21060581</v>
      </c>
      <c r="H45" s="56">
        <v>21060581</v>
      </c>
      <c r="I45" s="32">
        <f t="shared" ref="I45:I50" si="4">H45/G45*100</f>
        <v>100</v>
      </c>
      <c r="J45" s="13">
        <f>G45-H45</f>
        <v>0</v>
      </c>
      <c r="K45" s="110"/>
      <c r="L45" s="105">
        <v>21060581</v>
      </c>
    </row>
    <row r="46" spans="1:12" s="30" customFormat="1" ht="63" x14ac:dyDescent="0.3">
      <c r="A46" s="20" t="s">
        <v>60</v>
      </c>
      <c r="B46" s="11"/>
      <c r="C46" s="11"/>
      <c r="D46" s="12">
        <v>41034700</v>
      </c>
      <c r="E46" s="16"/>
      <c r="F46" s="21">
        <v>28476498</v>
      </c>
      <c r="G46" s="21">
        <v>28476498</v>
      </c>
      <c r="H46" s="21">
        <v>28476498</v>
      </c>
      <c r="I46" s="32">
        <f t="shared" si="4"/>
        <v>100</v>
      </c>
      <c r="J46" s="13">
        <f>G46-H46</f>
        <v>0</v>
      </c>
      <c r="K46" s="110">
        <f>6656968+20676.62</f>
        <v>6677644.6200000001</v>
      </c>
      <c r="L46" s="105">
        <v>21798853.379999999</v>
      </c>
    </row>
    <row r="47" spans="1:12" s="7" customFormat="1" ht="105" x14ac:dyDescent="0.3">
      <c r="A47" s="10" t="s">
        <v>30</v>
      </c>
      <c r="B47" s="15" t="s">
        <v>23</v>
      </c>
      <c r="C47" s="34" t="s">
        <v>28</v>
      </c>
      <c r="D47" s="12">
        <v>41037300</v>
      </c>
      <c r="E47" s="12"/>
      <c r="F47" s="57">
        <f>49561700+198247000</f>
        <v>247808700</v>
      </c>
      <c r="G47" s="57">
        <f>49561700+198247000</f>
        <v>247808700</v>
      </c>
      <c r="H47" s="13">
        <v>247808700</v>
      </c>
      <c r="I47" s="32">
        <f t="shared" si="4"/>
        <v>100</v>
      </c>
      <c r="J47" s="13">
        <f>G47-H47</f>
        <v>0</v>
      </c>
      <c r="K47" s="105"/>
      <c r="L47" s="105">
        <v>247808700</v>
      </c>
    </row>
    <row r="48" spans="1:12" s="30" customFormat="1" ht="40.799999999999997" x14ac:dyDescent="0.3">
      <c r="A48" s="17" t="s">
        <v>24</v>
      </c>
      <c r="B48" s="18"/>
      <c r="C48" s="18"/>
      <c r="D48" s="19"/>
      <c r="E48" s="19"/>
      <c r="F48" s="8">
        <f>SUM(F43:F47)</f>
        <v>451652179</v>
      </c>
      <c r="G48" s="8">
        <f>SUM(G43:G47)</f>
        <v>451652179</v>
      </c>
      <c r="H48" s="8">
        <f>SUM(H43:H47)</f>
        <v>415652179</v>
      </c>
      <c r="I48" s="33">
        <f t="shared" si="4"/>
        <v>92.029264625777444</v>
      </c>
      <c r="J48" s="8">
        <f>SUM(J43:J47)</f>
        <v>36000000</v>
      </c>
      <c r="K48" s="14">
        <f>SUM(K40:K47)</f>
        <v>6677644.6200000001</v>
      </c>
      <c r="L48" s="101">
        <f>SUM(L43:L47)</f>
        <v>408974534.38</v>
      </c>
    </row>
    <row r="49" spans="1:12" s="30" customFormat="1" ht="40.799999999999997" x14ac:dyDescent="0.3">
      <c r="A49" s="17" t="s">
        <v>25</v>
      </c>
      <c r="B49" s="18"/>
      <c r="C49" s="18"/>
      <c r="D49" s="19"/>
      <c r="E49" s="19"/>
      <c r="F49" s="8">
        <f>F37+F48</f>
        <v>3188732148</v>
      </c>
      <c r="G49" s="8">
        <f>G37+G48</f>
        <v>3188732148</v>
      </c>
      <c r="H49" s="14">
        <f>H37+H48</f>
        <v>3152732148</v>
      </c>
      <c r="I49" s="33">
        <f t="shared" si="4"/>
        <v>98.871024647756016</v>
      </c>
      <c r="J49" s="14">
        <f>J37+J48</f>
        <v>36000000</v>
      </c>
      <c r="K49" s="14">
        <f>K37+K48</f>
        <v>15562533.670000002</v>
      </c>
      <c r="L49" s="102">
        <f>L37+L48</f>
        <v>3137169614.3299999</v>
      </c>
    </row>
    <row r="50" spans="1:12" s="30" customFormat="1" ht="40.799999999999997" x14ac:dyDescent="0.3">
      <c r="A50" s="17" t="s">
        <v>26</v>
      </c>
      <c r="B50" s="18"/>
      <c r="C50" s="18"/>
      <c r="D50" s="19"/>
      <c r="E50" s="19"/>
      <c r="F50" s="8">
        <f>F38+F48</f>
        <v>4949368159</v>
      </c>
      <c r="G50" s="8">
        <f>G38+G48</f>
        <v>4949368159</v>
      </c>
      <c r="H50" s="14">
        <f>H38+H48</f>
        <v>4913368159</v>
      </c>
      <c r="I50" s="33">
        <f t="shared" si="4"/>
        <v>99.272634428406036</v>
      </c>
      <c r="J50" s="14">
        <f>J38+J48</f>
        <v>36000000</v>
      </c>
      <c r="K50" s="14">
        <f>K38+K48</f>
        <v>15562533.670000002</v>
      </c>
      <c r="L50" s="102">
        <f>L38+L48</f>
        <v>4897805625.3299999</v>
      </c>
    </row>
    <row r="51" spans="1:12" s="30" customFormat="1" x14ac:dyDescent="0.3">
      <c r="A51" s="17"/>
      <c r="B51" s="42"/>
      <c r="C51" s="42"/>
      <c r="D51" s="43"/>
      <c r="E51" s="43"/>
      <c r="F51" s="41"/>
      <c r="G51" s="41"/>
      <c r="H51" s="44"/>
      <c r="I51" s="45"/>
      <c r="J51" s="44"/>
      <c r="K51" s="51"/>
      <c r="L51" s="102"/>
    </row>
    <row r="52" spans="1:12" s="30" customFormat="1" x14ac:dyDescent="0.3">
      <c r="A52" s="35"/>
      <c r="B52" s="36"/>
      <c r="C52" s="36"/>
      <c r="D52" s="37"/>
      <c r="E52" s="37"/>
      <c r="F52" s="38"/>
      <c r="G52" s="38"/>
      <c r="H52" s="39"/>
      <c r="I52" s="40"/>
      <c r="J52" s="39"/>
      <c r="K52" s="48"/>
      <c r="L52" s="103"/>
    </row>
    <row r="53" spans="1:12" s="30" customFormat="1" x14ac:dyDescent="0.3">
      <c r="A53" s="35"/>
      <c r="B53" s="36"/>
      <c r="C53" s="36"/>
      <c r="D53" s="37"/>
      <c r="E53" s="37"/>
      <c r="F53" s="38"/>
      <c r="G53" s="38"/>
      <c r="H53" s="39"/>
      <c r="I53" s="40"/>
      <c r="J53" s="39"/>
      <c r="K53" s="48"/>
      <c r="L53" s="103"/>
    </row>
    <row r="54" spans="1:12" x14ac:dyDescent="0.3">
      <c r="A54" s="85"/>
      <c r="B54" s="86"/>
      <c r="C54" s="86"/>
      <c r="D54" s="87"/>
      <c r="E54" s="87"/>
      <c r="F54" s="88"/>
      <c r="G54" s="88"/>
      <c r="H54" s="89"/>
      <c r="I54" s="90"/>
      <c r="J54" s="89"/>
    </row>
    <row r="55" spans="1:12" s="98" customFormat="1" x14ac:dyDescent="0.3">
      <c r="A55" s="92"/>
      <c r="B55" s="93"/>
      <c r="C55" s="93"/>
      <c r="D55" s="59"/>
      <c r="E55" s="59"/>
      <c r="F55" s="94"/>
      <c r="G55" s="94"/>
      <c r="H55" s="95"/>
      <c r="I55" s="96"/>
      <c r="J55" s="59"/>
      <c r="K55" s="97"/>
      <c r="L55" s="107"/>
    </row>
  </sheetData>
  <mergeCells count="14">
    <mergeCell ref="A39:K39"/>
    <mergeCell ref="A1:K1"/>
    <mergeCell ref="A2:K2"/>
    <mergeCell ref="A4:A5"/>
    <mergeCell ref="B4:B5"/>
    <mergeCell ref="C4:C5"/>
    <mergeCell ref="D4:D5"/>
    <mergeCell ref="E4:E5"/>
    <mergeCell ref="F4:G4"/>
    <mergeCell ref="H4:I4"/>
    <mergeCell ref="J4:J5"/>
    <mergeCell ref="L4:L5"/>
    <mergeCell ref="A6:L6"/>
    <mergeCell ref="K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 області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2020-07-28T07:01:16Z</cp:lastPrinted>
  <dcterms:created xsi:type="dcterms:W3CDTF">2006-09-28T05:33:49Z</dcterms:created>
  <dcterms:modified xsi:type="dcterms:W3CDTF">2024-04-18T08:59:31Z</dcterms:modified>
</cp:coreProperties>
</file>