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Y:\Сайт ДФ ОДА\2024\"/>
    </mc:Choice>
  </mc:AlternateContent>
  <xr:revisionPtr revIDLastSave="0" documentId="13_ncr:1_{51B14F23-D7DE-48B4-90D3-8CD9F5C996C6}" xr6:coauthVersionLast="47" xr6:coauthVersionMax="47" xr10:uidLastSave="{00000000-0000-0000-0000-000000000000}"/>
  <bookViews>
    <workbookView xWindow="-110" yWindow="-110" windowWidth="19420" windowHeight="10420" xr2:uid="{0A2A4797-B7CB-4649-83F4-488ACE92C383}"/>
  </bookViews>
  <sheets>
    <sheet name="ЗагФ_ТГ" sheetId="4" r:id="rId1"/>
    <sheet name="По платежах_Область" sheetId="5" r:id="rId2"/>
  </sheets>
  <externalReferences>
    <externalReference r:id="rId3"/>
  </externalReferences>
  <definedNames>
    <definedName name="_xlnm.Print_Titles" localSheetId="1">'По платежах_Область'!$6:$8</definedName>
    <definedName name="_xlnm.Print_Area" localSheetId="0">ЗагФ_ТГ!$A$1:$K$67</definedName>
    <definedName name="_xlnm.Print_Area" localSheetId="1">'По платежах_Область'!$A$1:$L$84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3" i="5" l="1"/>
  <c r="H83" i="5"/>
  <c r="F81" i="5"/>
  <c r="D81" i="5"/>
  <c r="C81" i="5"/>
  <c r="J79" i="5"/>
  <c r="H79" i="5"/>
  <c r="H78" i="5"/>
  <c r="L78" i="5"/>
  <c r="J78" i="5"/>
  <c r="L77" i="5"/>
  <c r="J77" i="5"/>
  <c r="H77" i="5"/>
  <c r="L76" i="5"/>
  <c r="L74" i="5"/>
  <c r="J74" i="5"/>
  <c r="L72" i="5"/>
  <c r="J72" i="5"/>
  <c r="H72" i="5"/>
  <c r="L70" i="5"/>
  <c r="J70" i="5"/>
  <c r="H70" i="5"/>
  <c r="L68" i="5"/>
  <c r="J68" i="5"/>
  <c r="H68" i="5"/>
  <c r="L66" i="5"/>
  <c r="J66" i="5"/>
  <c r="H66" i="5"/>
  <c r="L64" i="5"/>
  <c r="J64" i="5"/>
  <c r="H64" i="5"/>
  <c r="L62" i="5"/>
  <c r="J62" i="5"/>
  <c r="H62" i="5"/>
  <c r="J61" i="5"/>
  <c r="H61" i="5"/>
  <c r="L60" i="5"/>
  <c r="H60" i="5"/>
  <c r="J60" i="5"/>
  <c r="L58" i="5"/>
  <c r="J58" i="5"/>
  <c r="F56" i="5"/>
  <c r="F45" i="5" s="1"/>
  <c r="E56" i="5"/>
  <c r="D56" i="5"/>
  <c r="D45" i="5" s="1"/>
  <c r="C56" i="5"/>
  <c r="C45" i="5" s="1"/>
  <c r="L55" i="5"/>
  <c r="J55" i="5"/>
  <c r="L53" i="5"/>
  <c r="L51" i="5"/>
  <c r="J51" i="5"/>
  <c r="H49" i="5"/>
  <c r="L49" i="5"/>
  <c r="J49" i="5"/>
  <c r="L47" i="5"/>
  <c r="J47" i="5"/>
  <c r="H44" i="5"/>
  <c r="J44" i="5"/>
  <c r="L43" i="5"/>
  <c r="H43" i="5"/>
  <c r="J43" i="5"/>
  <c r="L41" i="5"/>
  <c r="H41" i="5"/>
  <c r="J41" i="5"/>
  <c r="L39" i="5"/>
  <c r="J39" i="5"/>
  <c r="L37" i="5"/>
  <c r="J37" i="5"/>
  <c r="F35" i="5"/>
  <c r="F34" i="5" s="1"/>
  <c r="F10" i="5" s="1"/>
  <c r="C35" i="5"/>
  <c r="C34" i="5" s="1"/>
  <c r="D35" i="5"/>
  <c r="D34" i="5" s="1"/>
  <c r="F33" i="5"/>
  <c r="L33" i="5" s="1"/>
  <c r="E33" i="5"/>
  <c r="D33" i="5"/>
  <c r="J33" i="5" s="1"/>
  <c r="C33" i="5"/>
  <c r="H33" i="5" s="1"/>
  <c r="L31" i="5"/>
  <c r="J31" i="5"/>
  <c r="H31" i="5"/>
  <c r="E30" i="5"/>
  <c r="L28" i="5"/>
  <c r="J28" i="5"/>
  <c r="H28" i="5"/>
  <c r="F26" i="5"/>
  <c r="D26" i="5"/>
  <c r="L25" i="5"/>
  <c r="J25" i="5"/>
  <c r="L24" i="5"/>
  <c r="L23" i="5"/>
  <c r="J23" i="5"/>
  <c r="H23" i="5"/>
  <c r="L22" i="5"/>
  <c r="J22" i="5"/>
  <c r="H22" i="5"/>
  <c r="J21" i="5"/>
  <c r="L20" i="5"/>
  <c r="J20" i="5"/>
  <c r="H20" i="5"/>
  <c r="J19" i="5"/>
  <c r="L18" i="5"/>
  <c r="J18" i="5"/>
  <c r="H18" i="5"/>
  <c r="F16" i="5"/>
  <c r="J17" i="5"/>
  <c r="C16" i="5"/>
  <c r="D16" i="5"/>
  <c r="J15" i="5"/>
  <c r="H14" i="5"/>
  <c r="J14" i="5"/>
  <c r="F13" i="5"/>
  <c r="C13" i="5"/>
  <c r="L12" i="5"/>
  <c r="H12" i="5"/>
  <c r="J12" i="5"/>
  <c r="J11" i="5"/>
  <c r="I65" i="4"/>
  <c r="K65" i="4"/>
  <c r="G65" i="4"/>
  <c r="K64" i="4"/>
  <c r="I63" i="4"/>
  <c r="K63" i="4"/>
  <c r="G63" i="4"/>
  <c r="K62" i="4"/>
  <c r="I61" i="4"/>
  <c r="K61" i="4"/>
  <c r="G61" i="4"/>
  <c r="I59" i="4"/>
  <c r="K59" i="4"/>
  <c r="G59" i="4"/>
  <c r="K58" i="4"/>
  <c r="I57" i="4"/>
  <c r="K57" i="4"/>
  <c r="G57" i="4"/>
  <c r="I55" i="4"/>
  <c r="K55" i="4"/>
  <c r="G55" i="4"/>
  <c r="I53" i="4"/>
  <c r="K53" i="4"/>
  <c r="G53" i="4"/>
  <c r="I51" i="4"/>
  <c r="K51" i="4"/>
  <c r="G51" i="4"/>
  <c r="K50" i="4"/>
  <c r="I49" i="4"/>
  <c r="K49" i="4"/>
  <c r="G49" i="4"/>
  <c r="K48" i="4"/>
  <c r="I47" i="4"/>
  <c r="K47" i="4"/>
  <c r="G47" i="4"/>
  <c r="I45" i="4"/>
  <c r="K45" i="4"/>
  <c r="G45" i="4"/>
  <c r="I43" i="4"/>
  <c r="I42" i="4"/>
  <c r="K42" i="4"/>
  <c r="G42" i="4"/>
  <c r="J41" i="4"/>
  <c r="I41" i="4"/>
  <c r="I40" i="4"/>
  <c r="K40" i="4"/>
  <c r="G40" i="4"/>
  <c r="J39" i="4"/>
  <c r="I39" i="4"/>
  <c r="I38" i="4"/>
  <c r="K38" i="4"/>
  <c r="G38" i="4"/>
  <c r="J37" i="4"/>
  <c r="I37" i="4"/>
  <c r="I36" i="4"/>
  <c r="K36" i="4"/>
  <c r="G36" i="4"/>
  <c r="J35" i="4"/>
  <c r="I35" i="4"/>
  <c r="I34" i="4"/>
  <c r="K34" i="4"/>
  <c r="G34" i="4"/>
  <c r="J33" i="4"/>
  <c r="I33" i="4"/>
  <c r="I32" i="4"/>
  <c r="K32" i="4"/>
  <c r="G32" i="4"/>
  <c r="J31" i="4"/>
  <c r="I31" i="4"/>
  <c r="I30" i="4"/>
  <c r="K30" i="4"/>
  <c r="J29" i="4"/>
  <c r="I29" i="4"/>
  <c r="I28" i="4"/>
  <c r="K28" i="4"/>
  <c r="G27" i="4"/>
  <c r="I27" i="4"/>
  <c r="I26" i="4"/>
  <c r="K26" i="4"/>
  <c r="G26" i="4"/>
  <c r="G25" i="4"/>
  <c r="K25" i="4"/>
  <c r="I24" i="4"/>
  <c r="K24" i="4"/>
  <c r="G24" i="4"/>
  <c r="G23" i="4"/>
  <c r="K23" i="4"/>
  <c r="I22" i="4"/>
  <c r="K22" i="4"/>
  <c r="G22" i="4"/>
  <c r="G21" i="4"/>
  <c r="K21" i="4"/>
  <c r="I20" i="4"/>
  <c r="K20" i="4"/>
  <c r="G20" i="4"/>
  <c r="G19" i="4"/>
  <c r="K19" i="4"/>
  <c r="I18" i="4"/>
  <c r="K18" i="4"/>
  <c r="G18" i="4"/>
  <c r="K17" i="4"/>
  <c r="I16" i="4"/>
  <c r="K16" i="4"/>
  <c r="G16" i="4"/>
  <c r="G15" i="4"/>
  <c r="I14" i="4"/>
  <c r="C66" i="4"/>
  <c r="I12" i="4"/>
  <c r="H12" i="4"/>
  <c r="G11" i="4"/>
  <c r="I11" i="4"/>
  <c r="I10" i="4"/>
  <c r="C13" i="4"/>
  <c r="K9" i="4"/>
  <c r="C10" i="5" l="1"/>
  <c r="C30" i="5"/>
  <c r="F30" i="5"/>
  <c r="K30" i="5" s="1"/>
  <c r="H58" i="5"/>
  <c r="E13" i="5"/>
  <c r="L14" i="5"/>
  <c r="D29" i="5"/>
  <c r="D30" i="5"/>
  <c r="J30" i="5" s="1"/>
  <c r="H24" i="5"/>
  <c r="D13" i="5"/>
  <c r="J13" i="5" s="1"/>
  <c r="C29" i="5"/>
  <c r="F29" i="5"/>
  <c r="D10" i="5"/>
  <c r="J24" i="5"/>
  <c r="C26" i="5"/>
  <c r="J53" i="5"/>
  <c r="B13" i="4"/>
  <c r="G10" i="4"/>
  <c r="G9" i="4"/>
  <c r="K12" i="4"/>
  <c r="J12" i="4"/>
  <c r="G17" i="4"/>
  <c r="K15" i="4"/>
  <c r="E13" i="4"/>
  <c r="K10" i="4"/>
  <c r="E66" i="4"/>
  <c r="K14" i="4"/>
  <c r="J11" i="4"/>
  <c r="F11" i="4"/>
  <c r="H11" i="4"/>
  <c r="G12" i="4"/>
  <c r="F12" i="4"/>
  <c r="I9" i="4"/>
  <c r="K11" i="4"/>
  <c r="D13" i="4"/>
  <c r="I13" i="4" s="1"/>
  <c r="I15" i="4"/>
  <c r="I17" i="4"/>
  <c r="I19" i="4"/>
  <c r="I21" i="4"/>
  <c r="I23" i="4"/>
  <c r="I25" i="4"/>
  <c r="J9" i="4"/>
  <c r="F9" i="4"/>
  <c r="H9" i="4"/>
  <c r="B66" i="4"/>
  <c r="G14" i="4"/>
  <c r="J15" i="4"/>
  <c r="F15" i="4"/>
  <c r="H15" i="4"/>
  <c r="J17" i="4"/>
  <c r="F17" i="4"/>
  <c r="H17" i="4"/>
  <c r="J19" i="4"/>
  <c r="F19" i="4"/>
  <c r="H19" i="4"/>
  <c r="J21" i="4"/>
  <c r="F21" i="4"/>
  <c r="H21" i="4"/>
  <c r="J23" i="4"/>
  <c r="F23" i="4"/>
  <c r="H23" i="4"/>
  <c r="J25" i="4"/>
  <c r="F25" i="4"/>
  <c r="H25" i="4"/>
  <c r="J27" i="4"/>
  <c r="F27" i="4"/>
  <c r="H27" i="4"/>
  <c r="K27" i="4"/>
  <c r="G29" i="4"/>
  <c r="K29" i="4"/>
  <c r="K33" i="4"/>
  <c r="G35" i="4"/>
  <c r="K35" i="4"/>
  <c r="G37" i="4"/>
  <c r="K37" i="4"/>
  <c r="G39" i="4"/>
  <c r="K39" i="4"/>
  <c r="J44" i="4"/>
  <c r="F44" i="4"/>
  <c r="H44" i="4"/>
  <c r="J46" i="4"/>
  <c r="F46" i="4"/>
  <c r="H46" i="4"/>
  <c r="J52" i="4"/>
  <c r="F52" i="4"/>
  <c r="H52" i="4"/>
  <c r="J54" i="4"/>
  <c r="F54" i="4"/>
  <c r="H54" i="4"/>
  <c r="J56" i="4"/>
  <c r="F56" i="4"/>
  <c r="H56" i="4"/>
  <c r="J60" i="4"/>
  <c r="F60" i="4"/>
  <c r="H60" i="4"/>
  <c r="K46" i="5"/>
  <c r="G46" i="5"/>
  <c r="I46" i="5"/>
  <c r="L46" i="5"/>
  <c r="E45" i="5"/>
  <c r="J45" i="5" s="1"/>
  <c r="H46" i="5"/>
  <c r="F10" i="4"/>
  <c r="J10" i="4"/>
  <c r="F14" i="4"/>
  <c r="J14" i="4"/>
  <c r="F16" i="4"/>
  <c r="J16" i="4"/>
  <c r="F18" i="4"/>
  <c r="J18" i="4"/>
  <c r="F20" i="4"/>
  <c r="J20" i="4"/>
  <c r="F22" i="4"/>
  <c r="J22" i="4"/>
  <c r="F24" i="4"/>
  <c r="J24" i="4"/>
  <c r="F26" i="4"/>
  <c r="J26" i="4"/>
  <c r="F28" i="4"/>
  <c r="J28" i="4"/>
  <c r="H29" i="4"/>
  <c r="F30" i="4"/>
  <c r="J30" i="4"/>
  <c r="H31" i="4"/>
  <c r="F32" i="4"/>
  <c r="J32" i="4"/>
  <c r="H33" i="4"/>
  <c r="F34" i="4"/>
  <c r="J34" i="4"/>
  <c r="H35" i="4"/>
  <c r="F36" i="4"/>
  <c r="J36" i="4"/>
  <c r="H37" i="4"/>
  <c r="F38" i="4"/>
  <c r="J38" i="4"/>
  <c r="H39" i="4"/>
  <c r="F40" i="4"/>
  <c r="J40" i="4"/>
  <c r="H41" i="4"/>
  <c r="F42" i="4"/>
  <c r="J42" i="4"/>
  <c r="H43" i="4"/>
  <c r="G44" i="4"/>
  <c r="G46" i="4"/>
  <c r="G48" i="4"/>
  <c r="G50" i="4"/>
  <c r="G52" i="4"/>
  <c r="G54" i="4"/>
  <c r="G56" i="4"/>
  <c r="G58" i="4"/>
  <c r="G60" i="4"/>
  <c r="G62" i="4"/>
  <c r="G64" i="4"/>
  <c r="D66" i="4"/>
  <c r="K11" i="5"/>
  <c r="G11" i="5"/>
  <c r="I11" i="5"/>
  <c r="K13" i="5"/>
  <c r="G13" i="5"/>
  <c r="K15" i="5"/>
  <c r="G15" i="5"/>
  <c r="I15" i="5"/>
  <c r="K17" i="5"/>
  <c r="G17" i="5"/>
  <c r="I17" i="5"/>
  <c r="K19" i="5"/>
  <c r="G19" i="5"/>
  <c r="I19" i="5"/>
  <c r="K21" i="5"/>
  <c r="G21" i="5"/>
  <c r="I21" i="5"/>
  <c r="K23" i="5"/>
  <c r="G23" i="5"/>
  <c r="I23" i="5"/>
  <c r="K25" i="5"/>
  <c r="G25" i="5"/>
  <c r="I25" i="5"/>
  <c r="K27" i="5"/>
  <c r="G27" i="5"/>
  <c r="I27" i="5"/>
  <c r="G30" i="5"/>
  <c r="I32" i="5"/>
  <c r="G32" i="5"/>
  <c r="K32" i="5"/>
  <c r="K50" i="5"/>
  <c r="G50" i="5"/>
  <c r="I50" i="5"/>
  <c r="L50" i="5"/>
  <c r="H50" i="5"/>
  <c r="K52" i="5"/>
  <c r="G52" i="5"/>
  <c r="I52" i="5"/>
  <c r="L52" i="5"/>
  <c r="H52" i="5"/>
  <c r="K54" i="5"/>
  <c r="G54" i="5"/>
  <c r="I54" i="5"/>
  <c r="L54" i="5"/>
  <c r="H54" i="5"/>
  <c r="K56" i="5"/>
  <c r="G56" i="5"/>
  <c r="I56" i="5"/>
  <c r="H56" i="5"/>
  <c r="L56" i="5"/>
  <c r="G31" i="4"/>
  <c r="G33" i="4"/>
  <c r="G41" i="4"/>
  <c r="K41" i="4"/>
  <c r="G43" i="4"/>
  <c r="K44" i="5"/>
  <c r="G44" i="5"/>
  <c r="I44" i="5"/>
  <c r="L44" i="5"/>
  <c r="K48" i="5"/>
  <c r="G48" i="5"/>
  <c r="I48" i="5"/>
  <c r="L48" i="5"/>
  <c r="H48" i="5"/>
  <c r="G28" i="4"/>
  <c r="G30" i="4"/>
  <c r="K43" i="4"/>
  <c r="K44" i="4"/>
  <c r="K46" i="4"/>
  <c r="K52" i="4"/>
  <c r="K54" i="4"/>
  <c r="K56" i="4"/>
  <c r="K60" i="4"/>
  <c r="H11" i="5"/>
  <c r="H13" i="5"/>
  <c r="H15" i="5"/>
  <c r="H17" i="5"/>
  <c r="H19" i="5"/>
  <c r="H21" i="5"/>
  <c r="H25" i="5"/>
  <c r="H27" i="5"/>
  <c r="E29" i="5"/>
  <c r="H30" i="5"/>
  <c r="H32" i="5"/>
  <c r="K36" i="5"/>
  <c r="G36" i="5"/>
  <c r="I36" i="5"/>
  <c r="L36" i="5"/>
  <c r="E35" i="5"/>
  <c r="H36" i="5"/>
  <c r="K38" i="5"/>
  <c r="G38" i="5"/>
  <c r="I38" i="5"/>
  <c r="L38" i="5"/>
  <c r="H38" i="5"/>
  <c r="K40" i="5"/>
  <c r="G40" i="5"/>
  <c r="I40" i="5"/>
  <c r="L40" i="5"/>
  <c r="H40" i="5"/>
  <c r="K69" i="5"/>
  <c r="G69" i="5"/>
  <c r="I69" i="5"/>
  <c r="L69" i="5"/>
  <c r="H69" i="5"/>
  <c r="K31" i="4"/>
  <c r="J48" i="4"/>
  <c r="F48" i="4"/>
  <c r="H48" i="4"/>
  <c r="J50" i="4"/>
  <c r="F50" i="4"/>
  <c r="H50" i="4"/>
  <c r="J58" i="4"/>
  <c r="F58" i="4"/>
  <c r="H58" i="4"/>
  <c r="J62" i="4"/>
  <c r="F62" i="4"/>
  <c r="H62" i="4"/>
  <c r="J64" i="4"/>
  <c r="F64" i="4"/>
  <c r="H64" i="4"/>
  <c r="C67" i="4"/>
  <c r="H10" i="4"/>
  <c r="H14" i="4"/>
  <c r="H16" i="4"/>
  <c r="H18" i="4"/>
  <c r="H20" i="4"/>
  <c r="H22" i="4"/>
  <c r="H24" i="4"/>
  <c r="H26" i="4"/>
  <c r="H28" i="4"/>
  <c r="F29" i="4"/>
  <c r="H30" i="4"/>
  <c r="F31" i="4"/>
  <c r="H32" i="4"/>
  <c r="F33" i="4"/>
  <c r="H34" i="4"/>
  <c r="F35" i="4"/>
  <c r="H36" i="4"/>
  <c r="F37" i="4"/>
  <c r="H38" i="4"/>
  <c r="F39" i="4"/>
  <c r="H40" i="4"/>
  <c r="F41" i="4"/>
  <c r="H42" i="4"/>
  <c r="F43" i="4"/>
  <c r="J43" i="4"/>
  <c r="I44" i="4"/>
  <c r="I46" i="4"/>
  <c r="I48" i="4"/>
  <c r="I50" i="4"/>
  <c r="I52" i="4"/>
  <c r="I54" i="4"/>
  <c r="I56" i="4"/>
  <c r="I58" i="4"/>
  <c r="I60" i="4"/>
  <c r="I62" i="4"/>
  <c r="I64" i="4"/>
  <c r="L11" i="5"/>
  <c r="K12" i="5"/>
  <c r="G12" i="5"/>
  <c r="I12" i="5"/>
  <c r="L13" i="5"/>
  <c r="K14" i="5"/>
  <c r="G14" i="5"/>
  <c r="I14" i="5"/>
  <c r="L15" i="5"/>
  <c r="E16" i="5"/>
  <c r="L17" i="5"/>
  <c r="K18" i="5"/>
  <c r="G18" i="5"/>
  <c r="I18" i="5"/>
  <c r="L19" i="5"/>
  <c r="K20" i="5"/>
  <c r="G20" i="5"/>
  <c r="I20" i="5"/>
  <c r="L21" i="5"/>
  <c r="K22" i="5"/>
  <c r="G22" i="5"/>
  <c r="I22" i="5"/>
  <c r="K24" i="5"/>
  <c r="G24" i="5"/>
  <c r="I24" i="5"/>
  <c r="E26" i="5"/>
  <c r="L27" i="5"/>
  <c r="K28" i="5"/>
  <c r="G28" i="5"/>
  <c r="I28" i="5"/>
  <c r="K31" i="5"/>
  <c r="G31" i="5"/>
  <c r="I31" i="5"/>
  <c r="L32" i="5"/>
  <c r="K42" i="5"/>
  <c r="G42" i="5"/>
  <c r="I42" i="5"/>
  <c r="L42" i="5"/>
  <c r="H42" i="5"/>
  <c r="F45" i="4"/>
  <c r="J45" i="4"/>
  <c r="F47" i="4"/>
  <c r="J47" i="4"/>
  <c r="F49" i="4"/>
  <c r="J49" i="4"/>
  <c r="F51" i="4"/>
  <c r="J51" i="4"/>
  <c r="F53" i="4"/>
  <c r="J53" i="4"/>
  <c r="F55" i="4"/>
  <c r="J55" i="4"/>
  <c r="F57" i="4"/>
  <c r="J57" i="4"/>
  <c r="F59" i="4"/>
  <c r="J59" i="4"/>
  <c r="F61" i="4"/>
  <c r="J61" i="4"/>
  <c r="F63" i="4"/>
  <c r="J63" i="4"/>
  <c r="F65" i="4"/>
  <c r="J65" i="4"/>
  <c r="J35" i="5"/>
  <c r="K57" i="5"/>
  <c r="G57" i="5"/>
  <c r="I57" i="5"/>
  <c r="L57" i="5"/>
  <c r="H57" i="5"/>
  <c r="K63" i="5"/>
  <c r="G63" i="5"/>
  <c r="I63" i="5"/>
  <c r="L63" i="5"/>
  <c r="H63" i="5"/>
  <c r="K71" i="5"/>
  <c r="G71" i="5"/>
  <c r="I71" i="5"/>
  <c r="L71" i="5"/>
  <c r="H71" i="5"/>
  <c r="K82" i="5"/>
  <c r="G82" i="5"/>
  <c r="J82" i="5"/>
  <c r="I82" i="5"/>
  <c r="L82" i="5"/>
  <c r="E81" i="5"/>
  <c r="H82" i="5"/>
  <c r="C84" i="5"/>
  <c r="F84" i="5"/>
  <c r="J27" i="5"/>
  <c r="K33" i="5"/>
  <c r="G33" i="5"/>
  <c r="I33" i="5"/>
  <c r="K37" i="5"/>
  <c r="G37" i="5"/>
  <c r="I37" i="5"/>
  <c r="K39" i="5"/>
  <c r="G39" i="5"/>
  <c r="I39" i="5"/>
  <c r="K41" i="5"/>
  <c r="G41" i="5"/>
  <c r="I41" i="5"/>
  <c r="K43" i="5"/>
  <c r="G43" i="5"/>
  <c r="I43" i="5"/>
  <c r="K47" i="5"/>
  <c r="G47" i="5"/>
  <c r="I47" i="5"/>
  <c r="K49" i="5"/>
  <c r="G49" i="5"/>
  <c r="I49" i="5"/>
  <c r="K51" i="5"/>
  <c r="G51" i="5"/>
  <c r="I51" i="5"/>
  <c r="K53" i="5"/>
  <c r="G53" i="5"/>
  <c r="I53" i="5"/>
  <c r="K55" i="5"/>
  <c r="G55" i="5"/>
  <c r="I55" i="5"/>
  <c r="K59" i="5"/>
  <c r="G59" i="5"/>
  <c r="I59" i="5"/>
  <c r="L59" i="5"/>
  <c r="H59" i="5"/>
  <c r="K65" i="5"/>
  <c r="G65" i="5"/>
  <c r="I65" i="5"/>
  <c r="L65" i="5"/>
  <c r="H65" i="5"/>
  <c r="K73" i="5"/>
  <c r="G73" i="5"/>
  <c r="I73" i="5"/>
  <c r="L73" i="5"/>
  <c r="H73" i="5"/>
  <c r="K75" i="5"/>
  <c r="G75" i="5"/>
  <c r="I75" i="5"/>
  <c r="L75" i="5"/>
  <c r="H75" i="5"/>
  <c r="K77" i="5"/>
  <c r="G77" i="5"/>
  <c r="I77" i="5"/>
  <c r="K78" i="5"/>
  <c r="G78" i="5"/>
  <c r="I78" i="5"/>
  <c r="K79" i="5"/>
  <c r="G79" i="5"/>
  <c r="I79" i="5"/>
  <c r="L79" i="5"/>
  <c r="K80" i="5"/>
  <c r="G80" i="5"/>
  <c r="J80" i="5"/>
  <c r="I80" i="5"/>
  <c r="L80" i="5"/>
  <c r="H80" i="5"/>
  <c r="H45" i="4"/>
  <c r="H47" i="4"/>
  <c r="H49" i="4"/>
  <c r="H51" i="4"/>
  <c r="H53" i="4"/>
  <c r="H55" i="4"/>
  <c r="H57" i="4"/>
  <c r="H59" i="4"/>
  <c r="H61" i="4"/>
  <c r="H63" i="4"/>
  <c r="H65" i="4"/>
  <c r="D84" i="5"/>
  <c r="J32" i="5"/>
  <c r="J36" i="5"/>
  <c r="H37" i="5"/>
  <c r="J38" i="5"/>
  <c r="H39" i="5"/>
  <c r="J40" i="5"/>
  <c r="J42" i="5"/>
  <c r="J46" i="5"/>
  <c r="H47" i="5"/>
  <c r="J48" i="5"/>
  <c r="J50" i="5"/>
  <c r="H51" i="5"/>
  <c r="J52" i="5"/>
  <c r="H53" i="5"/>
  <c r="J54" i="5"/>
  <c r="H55" i="5"/>
  <c r="K61" i="5"/>
  <c r="G61" i="5"/>
  <c r="I61" i="5"/>
  <c r="L61" i="5"/>
  <c r="K67" i="5"/>
  <c r="G67" i="5"/>
  <c r="I67" i="5"/>
  <c r="L67" i="5"/>
  <c r="H67" i="5"/>
  <c r="K58" i="5"/>
  <c r="G58" i="5"/>
  <c r="I58" i="5"/>
  <c r="K60" i="5"/>
  <c r="G60" i="5"/>
  <c r="I60" i="5"/>
  <c r="K62" i="5"/>
  <c r="G62" i="5"/>
  <c r="I62" i="5"/>
  <c r="K64" i="5"/>
  <c r="G64" i="5"/>
  <c r="I64" i="5"/>
  <c r="K66" i="5"/>
  <c r="G66" i="5"/>
  <c r="I66" i="5"/>
  <c r="K68" i="5"/>
  <c r="G68" i="5"/>
  <c r="I68" i="5"/>
  <c r="K70" i="5"/>
  <c r="G70" i="5"/>
  <c r="I70" i="5"/>
  <c r="K72" i="5"/>
  <c r="G72" i="5"/>
  <c r="I72" i="5"/>
  <c r="K74" i="5"/>
  <c r="G74" i="5"/>
  <c r="I74" i="5"/>
  <c r="K76" i="5"/>
  <c r="G76" i="5"/>
  <c r="J76" i="5"/>
  <c r="I76" i="5"/>
  <c r="K83" i="5"/>
  <c r="G83" i="5"/>
  <c r="I83" i="5"/>
  <c r="L83" i="5"/>
  <c r="J56" i="5"/>
  <c r="J57" i="5"/>
  <c r="J59" i="5"/>
  <c r="J63" i="5"/>
  <c r="J65" i="5"/>
  <c r="J67" i="5"/>
  <c r="J69" i="5"/>
  <c r="J71" i="5"/>
  <c r="J73" i="5"/>
  <c r="H74" i="5"/>
  <c r="J75" i="5"/>
  <c r="H76" i="5"/>
  <c r="L30" i="5" l="1"/>
  <c r="I30" i="5"/>
  <c r="I13" i="5"/>
  <c r="J29" i="5"/>
  <c r="B67" i="4"/>
  <c r="K13" i="4"/>
  <c r="J66" i="4"/>
  <c r="F66" i="4"/>
  <c r="H66" i="4"/>
  <c r="I66" i="4"/>
  <c r="D67" i="4"/>
  <c r="K26" i="5"/>
  <c r="G26" i="5"/>
  <c r="I26" i="5"/>
  <c r="H26" i="5"/>
  <c r="L26" i="5"/>
  <c r="K16" i="5"/>
  <c r="G16" i="5"/>
  <c r="I16" i="5"/>
  <c r="H16" i="5"/>
  <c r="L16" i="5"/>
  <c r="C68" i="4"/>
  <c r="K35" i="5"/>
  <c r="G35" i="5"/>
  <c r="I35" i="5"/>
  <c r="H35" i="5"/>
  <c r="E34" i="5"/>
  <c r="L35" i="5"/>
  <c r="G66" i="4"/>
  <c r="K81" i="5"/>
  <c r="G81" i="5"/>
  <c r="J81" i="5"/>
  <c r="I81" i="5"/>
  <c r="H81" i="5"/>
  <c r="L81" i="5"/>
  <c r="J26" i="5"/>
  <c r="J16" i="5"/>
  <c r="E67" i="4"/>
  <c r="K66" i="4"/>
  <c r="K29" i="5"/>
  <c r="G29" i="5"/>
  <c r="I29" i="5"/>
  <c r="L29" i="5"/>
  <c r="H29" i="5"/>
  <c r="B68" i="4"/>
  <c r="G67" i="4"/>
  <c r="K45" i="5"/>
  <c r="G45" i="5"/>
  <c r="I45" i="5"/>
  <c r="H45" i="5"/>
  <c r="L45" i="5"/>
  <c r="J13" i="4"/>
  <c r="F13" i="4"/>
  <c r="H13" i="4"/>
  <c r="G13" i="4"/>
  <c r="H67" i="4" l="1"/>
  <c r="J67" i="4"/>
  <c r="F67" i="4"/>
  <c r="E68" i="4"/>
  <c r="K67" i="4"/>
  <c r="I67" i="4"/>
  <c r="K34" i="5"/>
  <c r="G34" i="5"/>
  <c r="I34" i="5"/>
  <c r="L34" i="5"/>
  <c r="H34" i="5"/>
  <c r="E10" i="5"/>
  <c r="J34" i="5"/>
  <c r="E84" i="5" l="1"/>
  <c r="K10" i="5"/>
  <c r="G10" i="5"/>
  <c r="I10" i="5"/>
  <c r="H10" i="5"/>
  <c r="L10" i="5"/>
  <c r="J10" i="5"/>
  <c r="K84" i="5" l="1"/>
  <c r="G84" i="5"/>
  <c r="I84" i="5"/>
  <c r="L84" i="5"/>
  <c r="J84" i="5"/>
  <c r="H84" i="5"/>
  <c r="D68" i="4"/>
</calcChain>
</file>

<file path=xl/sharedStrings.xml><?xml version="1.0" encoding="utf-8"?>
<sst xmlns="http://schemas.openxmlformats.org/spreadsheetml/2006/main" count="186" uniqueCount="162">
  <si>
    <t xml:space="preserve">Аналіз надходження платежів до місцевих бюджетів </t>
  </si>
  <si>
    <t>ПДФО без коду 110102</t>
  </si>
  <si>
    <t>тис.грн</t>
  </si>
  <si>
    <t>Найменування районів і територіальних громад</t>
  </si>
  <si>
    <t xml:space="preserve">План, затверджений місцевими радами з урахуванням змін на 2024 рік </t>
  </si>
  <si>
    <t>Фактичні надходження доходів за</t>
  </si>
  <si>
    <t>Відхилення обсягів фактичних надходжень доходів з початку року від</t>
  </si>
  <si>
    <t>плану, затвердженого місцевими радами з урахуванням змін на 2024 рік</t>
  </si>
  <si>
    <t>+,-</t>
  </si>
  <si>
    <t>%</t>
  </si>
  <si>
    <t>Обласний</t>
  </si>
  <si>
    <t>Районний бюджет Вижницького району</t>
  </si>
  <si>
    <t>Районний бюджет Дністровського району</t>
  </si>
  <si>
    <t>Районний бюджет Чернівецького району</t>
  </si>
  <si>
    <t>Разом по районних бюджетах</t>
  </si>
  <si>
    <t>Вашковецька сільська ТГ</t>
  </si>
  <si>
    <t>Великокучурівська сільська ТГ</t>
  </si>
  <si>
    <t>Волоківська сільська ТГ</t>
  </si>
  <si>
    <t>Глибоцька селищна ТГ</t>
  </si>
  <si>
    <t>Клішковецька сільська ТГ</t>
  </si>
  <si>
    <t>Мамалигівська сільська ТГ</t>
  </si>
  <si>
    <t>Недобоївська сільська ТГ</t>
  </si>
  <si>
    <t>Рукшинська сільська ТГ</t>
  </si>
  <si>
    <t>Сокирянська міська ТГ</t>
  </si>
  <si>
    <t>Усть-Путильська сільська ТГ</t>
  </si>
  <si>
    <t>Вашківецька міська ТГ</t>
  </si>
  <si>
    <t>Вижницька міська ТГ</t>
  </si>
  <si>
    <t>Сторожинецька міська ТГ</t>
  </si>
  <si>
    <t>Красноїльська селищна ТГ</t>
  </si>
  <si>
    <t>Тереблеченська сільська ТГ</t>
  </si>
  <si>
    <t>Чудейська сільська ТГ</t>
  </si>
  <si>
    <t>Конятинська сільська ТГ</t>
  </si>
  <si>
    <t>Селятинська сільська ТГ</t>
  </si>
  <si>
    <t>Острицька сільська ТГ</t>
  </si>
  <si>
    <t>Мамаївська сільська ТГ</t>
  </si>
  <si>
    <t>Кіцманська міська ТГ</t>
  </si>
  <si>
    <t>Магальська сільська ТГ</t>
  </si>
  <si>
    <t>Вікнянська сільська ТГ</t>
  </si>
  <si>
    <t>Юрковецька сільська ТГ</t>
  </si>
  <si>
    <t>Кострижівська селищна ТГ</t>
  </si>
  <si>
    <t>Новоселицька міська ТГ</t>
  </si>
  <si>
    <t>Герцаївська міська ТГ</t>
  </si>
  <si>
    <t>Заставнівська міська ТГ</t>
  </si>
  <si>
    <t>Неполоковецька селищна ТГ</t>
  </si>
  <si>
    <t>Ставчанська сільська ТГ</t>
  </si>
  <si>
    <t>Хотинська міська ТГ</t>
  </si>
  <si>
    <t>Чагорська сільська ТГ</t>
  </si>
  <si>
    <t>Новодністровська міська ТГ</t>
  </si>
  <si>
    <t xml:space="preserve">Ванчиковецька сільська ТГ </t>
  </si>
  <si>
    <t>Карапчівська сільська ТГ</t>
  </si>
  <si>
    <t>Сучевенська сільська ТГ</t>
  </si>
  <si>
    <t>Кадубовецька сільська ТГ</t>
  </si>
  <si>
    <t>Банилівська сільська ТГ</t>
  </si>
  <si>
    <t>Берегометська селищна ТГ</t>
  </si>
  <si>
    <t>Боянська сільська ТГ</t>
  </si>
  <si>
    <t>Брусницька сільська ТГ</t>
  </si>
  <si>
    <t>Веренчанська сільська ТГ</t>
  </si>
  <si>
    <t>Горішньошеровецька сільська ТГ</t>
  </si>
  <si>
    <t>Кам’янецька сільська ТГ</t>
  </si>
  <si>
    <t>Кам’янська сільська ТГ</t>
  </si>
  <si>
    <t>Кельменецька селищна ТГ</t>
  </si>
  <si>
    <t>Лівинецька сільська ТГ</t>
  </si>
  <si>
    <t>Петровецька сільська ТГ</t>
  </si>
  <si>
    <t>Путильська селищна ТГ</t>
  </si>
  <si>
    <t>Тарашанська сільська ТГ</t>
  </si>
  <si>
    <t>Топорівська сільська ТГ</t>
  </si>
  <si>
    <t>Чернівецька міська ТГ</t>
  </si>
  <si>
    <t>Разом по ТГ</t>
  </si>
  <si>
    <t xml:space="preserve">Всього </t>
  </si>
  <si>
    <t>Найменування платежів</t>
  </si>
  <si>
    <t>Код платежу</t>
  </si>
  <si>
    <t>План, затверджений місцевими радами з урахуванням змін на 2024 рік</t>
  </si>
  <si>
    <t>Загальний фонд</t>
  </si>
  <si>
    <t>Податкові надходження</t>
  </si>
  <si>
    <r>
      <t xml:space="preserve">Податок на доходи фізичних осіб - </t>
    </r>
    <r>
      <rPr>
        <u/>
        <sz val="12"/>
        <rFont val="Times New Roman Cyr"/>
        <family val="1"/>
        <charset val="204"/>
      </rPr>
      <t xml:space="preserve">79% </t>
    </r>
  </si>
  <si>
    <r>
      <rPr>
        <sz val="11"/>
        <color theme="9" tint="-0.499984740745262"/>
        <rFont val="Times New Roman Cyr"/>
        <charset val="204"/>
      </rPr>
      <t>в т.ч</t>
    </r>
    <r>
      <rPr>
        <i/>
        <sz val="11"/>
        <color theme="9" tint="-0.499984740745262"/>
        <rFont val="Times New Roman Cyr"/>
        <charset val="204"/>
      </rPr>
      <t>. Податок на доходи фізичних осіб у вигляді мінімального податкового зобов`язання, що підлягає сплаті фізичними особами</t>
    </r>
  </si>
  <si>
    <t>Податок на прибуток</t>
  </si>
  <si>
    <r>
      <t xml:space="preserve">Податок на прибуток підприємств недержавної форми власності - </t>
    </r>
    <r>
      <rPr>
        <u/>
        <sz val="12"/>
        <rFont val="Times New Roman Cyr"/>
        <family val="1"/>
        <charset val="204"/>
      </rPr>
      <t>10%</t>
    </r>
  </si>
  <si>
    <t xml:space="preserve">Податок на прибуток підприємств та фінансових установ комунальної власності   </t>
  </si>
  <si>
    <t>Рентна плата та плата за використання інших природних ресурсів</t>
  </si>
  <si>
    <r>
      <t xml:space="preserve">Рентна плата за спеціальне використання лісових ресурсів в частині деревини, заготовленої в порядку рубок головного користування - </t>
    </r>
    <r>
      <rPr>
        <u/>
        <sz val="12"/>
        <rFont val="Times New Roman Cyr"/>
        <family val="1"/>
        <charset val="204"/>
      </rPr>
      <t>37%</t>
    </r>
  </si>
  <si>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</si>
  <si>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r>
      <t xml:space="preserve">Рентна плата за спеціальне використання води - </t>
    </r>
    <r>
      <rPr>
        <u/>
        <sz val="12"/>
        <rFont val="Times New Roman Cyr"/>
        <family val="1"/>
        <charset val="204"/>
      </rPr>
      <t>45%</t>
    </r>
  </si>
  <si>
    <r>
      <t xml:space="preserve">Рентна плата за користування надрами для видобування інших корисних копалин загальнодержавного значення - </t>
    </r>
    <r>
      <rPr>
        <u/>
        <sz val="12"/>
        <rFont val="Times New Roman Cyr"/>
        <family val="1"/>
        <charset val="204"/>
      </rPr>
      <t>30%</t>
    </r>
  </si>
  <si>
    <r>
      <t xml:space="preserve">Рентна плата за користування надрами для видобування нафти - </t>
    </r>
    <r>
      <rPr>
        <u/>
        <sz val="12"/>
        <rFont val="Times New Roman Cyr"/>
        <family val="1"/>
        <charset val="204"/>
      </rPr>
      <t>5%</t>
    </r>
  </si>
  <si>
    <r>
      <t xml:space="preserve">Рентна плата за користування надрами для видобування природного газу - </t>
    </r>
    <r>
      <rPr>
        <u/>
        <sz val="12"/>
        <rFont val="Times New Roman Cyr"/>
        <family val="1"/>
        <charset val="204"/>
      </rPr>
      <t>5%</t>
    </r>
  </si>
  <si>
    <r>
      <t xml:space="preserve">Рентна плата за користування надрами для видобування газового конденсату - </t>
    </r>
    <r>
      <rPr>
        <u/>
        <sz val="12"/>
        <rFont val="Times New Roman Cyr"/>
        <family val="1"/>
        <charset val="204"/>
      </rPr>
      <t>5%</t>
    </r>
  </si>
  <si>
    <t xml:space="preserve">Рентна плата за користування надрами для видобування корисних копалин місцевого значення  </t>
  </si>
  <si>
    <t>Рентна плата за користування надрами в цілях, не пов'язаних з видобуванням корисних копалин</t>
  </si>
  <si>
    <t>Внутрішні податки на товари та послуги</t>
  </si>
  <si>
    <r>
      <t>Акцизний податок з вироблених в Україні підакцизних товарів (продукції</t>
    </r>
    <r>
      <rPr>
        <sz val="12"/>
        <rFont val="Times New Roman Cyr"/>
        <charset val="204"/>
      </rPr>
      <t>) (Пальне)</t>
    </r>
    <r>
      <rPr>
        <sz val="12"/>
        <color rgb="FFFF0000"/>
        <rFont val="Times New Roman Cyr"/>
        <charset val="204"/>
      </rPr>
      <t xml:space="preserve"> </t>
    </r>
  </si>
  <si>
    <t>14020000 (14021900)</t>
  </si>
  <si>
    <t xml:space="preserve">Акцизний податок з ввезених на митну територію України підакцизних товарів (продукції) (Пальне) </t>
  </si>
  <si>
    <t>14030000 (14031900)</t>
  </si>
  <si>
    <r>
      <rPr>
        <b/>
        <i/>
        <u/>
        <sz val="12"/>
        <rFont val="Times New Roman Cyr"/>
        <charset val="204"/>
      </rPr>
      <t>Разом</t>
    </r>
    <r>
      <rPr>
        <b/>
        <i/>
        <sz val="12"/>
        <rFont val="Times New Roman Cyr"/>
        <charset val="204"/>
      </rPr>
      <t xml:space="preserve">: акцизний податок з вироблених в Україні та з ввезених на митну територію України підакцизних товарів (продукції) (Пальне) </t>
    </r>
  </si>
  <si>
    <t>14021900      14031900</t>
  </si>
  <si>
    <t xml:space="preserve">Акцизний податок з реалізації суб'єктами господарювання роздрібної торгівлі підакцизних товарів </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</si>
  <si>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</si>
  <si>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</si>
  <si>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і збори, нараховані до 1 січня 2011 року</t>
  </si>
  <si>
    <r>
      <t xml:space="preserve">Місцеві податки та збори, що сплачуються (перераховуються) згідно з Податковим кодексом України,                                                                                                                                                                                  </t>
    </r>
    <r>
      <rPr>
        <b/>
        <i/>
        <sz val="12"/>
        <rFont val="Times New Roman Cyr"/>
        <family val="1"/>
        <charset val="204"/>
      </rPr>
      <t xml:space="preserve">в тому числі: </t>
    </r>
  </si>
  <si>
    <t>Податок на майно</t>
  </si>
  <si>
    <t xml:space="preserve">Податок на нерухоме майно, відмінне від земельної ділянки </t>
  </si>
  <si>
    <t>18010100-18010400</t>
  </si>
  <si>
    <t xml:space="preserve">Плата за землю </t>
  </si>
  <si>
    <t>18010500-18010900</t>
  </si>
  <si>
    <t xml:space="preserve">Транспортний податок </t>
  </si>
  <si>
    <t>18011000, 18011100</t>
  </si>
  <si>
    <t>Збір за місця для паркування транспортних засобів</t>
  </si>
  <si>
    <t>Туристичний збір</t>
  </si>
  <si>
    <t>Збір за провадження деяких видів підприємницької діяльності, що справлявся до 1 січня 2015 року</t>
  </si>
  <si>
    <t xml:space="preserve">Єдиний податок </t>
  </si>
  <si>
    <t>Кошти, що передаються (отримуються), як компенсація із загального фонду державного бюджету бюджетам місцевого самоврядування відповідно до вимог пункту 43 розділу VI "Прикінцеві та перехідні положення" Бюджетного кодексу України та постанови Кабінету Міністрів України від 08.02.2017 №96 "Деякі питання зарахування частини акцизного податку з виробленого в Україні та ввезеного на митну територію України пального до бюджетів місцевого самоврядування"</t>
  </si>
  <si>
    <t>Податки та збори, не віднесені до інших категорій</t>
  </si>
  <si>
    <t>Неподаткові надходження</t>
  </si>
  <si>
    <t>Частина чистого прибутку (доходу) комунальних унітарних підприємств та їх об'єднань, що вилучається до відповідного місцевого бюджету</t>
  </si>
  <si>
    <t>Плата за розміщення тимчасово вільних коштів місцевих бюджетів</t>
  </si>
  <si>
    <t>Інші надходження</t>
  </si>
  <si>
    <t>Суми, стягнені з винних осіб, за шкоду, заподіяну державі, підприємству, установі, організації</t>
  </si>
  <si>
    <t xml:space="preserve">Штрафні санкції за порушення законодавства про патентування, за порушення норм регулювання обігу готівки та про застосування реєстраторів розрахункових операцій у сфері торгівлі, громадського харчування та послуг </t>
  </si>
  <si>
    <t>Адміністративні штрафи та інші санкції</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</si>
  <si>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</si>
  <si>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встановлення земельного сервітуту, за надання права користування земельною ділянкою для сільськогосподарських потреб (емфітевзис), для забудови (суперфіцій)</t>
  </si>
  <si>
    <r>
      <t xml:space="preserve">Адміністративні штрафи за адміністративні правопорушення у сфері забезпечення безпеки дорожнього руху, зафіксовані в автоматичному режимі - </t>
    </r>
    <r>
      <rPr>
        <u/>
        <sz val="12"/>
        <rFont val="Times New Roman Cyr"/>
        <charset val="204"/>
      </rPr>
      <t>10%</t>
    </r>
  </si>
  <si>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</si>
  <si>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Плата за надання адміністративних послуг</t>
  </si>
  <si>
    <t xml:space="preserve">Плата за ліцензії на певні види господарської діяльності та сертифікати, що видаються виконавчими органами місцевих рад і місцевими органами виконавчої влади </t>
  </si>
  <si>
    <t>Адміністративний збір за проведення державної реєстрації юридичних осіб, фізичних осіб - підприємців та громадських формувань</t>
  </si>
  <si>
    <t>Плата за ліцензії на виробництво спирту етилового, коньячного і плодового та зернового дистиляту, дистиляту виноградного спиртового, біоетанолу, алкогольних напоїв та тютюнових виробів та рідин, що використовуються в електронних сигаретах</t>
  </si>
  <si>
    <t>Плата за ліцензії на право оптової торгівлі спиртом етиловим, спиртом етиловим ректифікованим виноградним, спиртом етиловим ректифікованим плодовим</t>
  </si>
  <si>
    <t>Плата за державну реєстрацію (крім адміністративного збору за проведення державної реєстрації юридичних осіб, фізичних осіб - підприємців та громадських формувань)</t>
  </si>
  <si>
    <t xml:space="preserve">Плата за ліцензії на право оптової торгівлі алкогольними напоями, тютюновими виробами та рідинами, що використовуються в електроних сигаретах                                    </t>
  </si>
  <si>
    <t xml:space="preserve">Плата за ліцензії на право роздрібної торгівлі алкогольними напоями, тютюновими виробами та рідинами, що використовуються в електроних сигаретах                                    </t>
  </si>
  <si>
    <t>Плата за ліцензії та сертифікати, що сплачується ліцензіатами за місцем здійснення діяльності</t>
  </si>
  <si>
    <t>Плата за надання інших адміністративних послуг</t>
  </si>
  <si>
    <t>Адміністративний збір за державну реєстрацію речових прав на нерухоме майно та їх обтяжень</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</si>
  <si>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</si>
  <si>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Плата за ліцензії на виробництво пального</t>
  </si>
  <si>
    <t>Плата за ліцензії на право оптової торгівлі пальним</t>
  </si>
  <si>
    <t>Плата за ліцензії на право роздрібної торгівлі пальним</t>
  </si>
  <si>
    <t>Плата за ліцензії на право зберігання пального</t>
  </si>
  <si>
    <t>Плата за ліцензії на провадження діяльності з організації та проведення азартних ігор у залах гральних автоматів</t>
  </si>
  <si>
    <t>Надходження від орендної плати за користування майновим комплексом та іншим майном, що перебуває в комунальній власності</t>
  </si>
  <si>
    <t>Державне мито</t>
  </si>
  <si>
    <t xml:space="preserve">Орендна плата за водні об'єкти (їх частини), що надаються в користування на умовах оренди обласними, районними державними адміністраціями, місцевими радами </t>
  </si>
  <si>
    <t>Надходження коштів з рахунків виборчих фондів</t>
  </si>
  <si>
    <t>Кошти, отримані від надання учасниками процедури закупівлі / спрощенної закупівлі як забезпечення їх тендерної пропозиції /пропозиції учасника спрощенної закупівлі, які не підлягають поверненню цим учасникам</t>
  </si>
  <si>
    <t xml:space="preserve">Кошти, отримані від переможця процедури закупівлі / спрощеної закупівлі під час укладення договору про закупівлю як забезпечення виконання цього договору, які не підлягають поверненню учаснику </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</si>
  <si>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</si>
  <si>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Доходи від операцій з капіталом</t>
  </si>
  <si>
    <t xml:space="preserve">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</si>
  <si>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Надходження коштів від Державного фонду дорогоцінних металів і дорогоцінного каміння</t>
  </si>
  <si>
    <t xml:space="preserve">Всього до загального фонду </t>
  </si>
  <si>
    <t>Чернівецької області за січень-вересень 2024 року</t>
  </si>
  <si>
    <t>загальний фонд</t>
  </si>
  <si>
    <t>(квартальний звіт)</t>
  </si>
  <si>
    <t>План на січень-вересень 2024 року</t>
  </si>
  <si>
    <t>січень-вересень 2024 року</t>
  </si>
  <si>
    <t>січень-вересень 2023 року</t>
  </si>
  <si>
    <t>плану на січень-вересень 2024 року</t>
  </si>
  <si>
    <t>фактичних надходжень за січень-вересень 2023 року</t>
  </si>
  <si>
    <t>загальний  фонд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</si>
</sst>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000"/>
    <numFmt numFmtId="167" formatCode="0.000000"/>
    <numFmt numFmtId="168" formatCode="0.00000"/>
    <numFmt numFmtId="169" formatCode="0.000"/>
    <numFmt numFmtId="170" formatCode="#,##0.00000"/>
    <numFmt numFmtId="171" formatCode="0.0000"/>
  </numFmts>
  <fonts count="43" x14ac:knownFonts="1">
    <font>
      <sz val="10"/>
      <name val="Arial Cyr"/>
      <charset val="204"/>
    </font>
    <font>
      <b/>
      <i/>
      <sz val="14"/>
      <name val="Times New Roman Cyr"/>
      <family val="1"/>
      <charset val="204"/>
    </font>
    <font>
      <sz val="10"/>
      <name val="Times New Roman Cyr"/>
      <family val="1"/>
      <charset val="204"/>
    </font>
    <font>
      <b/>
      <i/>
      <sz val="14"/>
      <color indexed="8"/>
      <name val="Times New Roman Cyr"/>
      <family val="1"/>
      <charset val="204"/>
    </font>
    <font>
      <b/>
      <sz val="14"/>
      <name val="Times New Roman Cyr"/>
      <charset val="204"/>
    </font>
    <font>
      <b/>
      <i/>
      <sz val="14"/>
      <name val="Times New Roman Cyr"/>
      <charset val="204"/>
    </font>
    <font>
      <sz val="12"/>
      <name val="Times New Roman Cyr"/>
      <charset val="204"/>
    </font>
    <font>
      <b/>
      <i/>
      <sz val="10"/>
      <color rgb="FF00B050"/>
      <name val="Times New Roman Cyr"/>
      <charset val="204"/>
    </font>
    <font>
      <sz val="12"/>
      <name val="Times New Roman Cyr"/>
      <family val="1"/>
      <charset val="204"/>
    </font>
    <font>
      <sz val="12"/>
      <color indexed="8"/>
      <name val="Times New Roman Cyr"/>
      <charset val="204"/>
    </font>
    <font>
      <sz val="12"/>
      <name val="Arial Cyr"/>
      <charset val="204"/>
    </font>
    <font>
      <sz val="12"/>
      <color indexed="8"/>
      <name val="Times New Roman Cyr"/>
      <family val="1"/>
      <charset val="204"/>
    </font>
    <font>
      <sz val="12"/>
      <color theme="1"/>
      <name val="Times New Roman Cyr"/>
      <family val="1"/>
      <charset val="204"/>
    </font>
    <font>
      <sz val="10"/>
      <color theme="1"/>
      <name val="Times New Roman Cyr"/>
      <family val="1"/>
      <charset val="204"/>
    </font>
    <font>
      <i/>
      <sz val="12"/>
      <name val="Times New Roman Cyr"/>
      <family val="1"/>
      <charset val="204"/>
    </font>
    <font>
      <i/>
      <sz val="12"/>
      <color theme="1"/>
      <name val="Times New Roman Cyr"/>
      <family val="1"/>
      <charset val="204"/>
    </font>
    <font>
      <i/>
      <sz val="12"/>
      <color indexed="8"/>
      <name val="Times New Roman Cyr"/>
      <family val="1"/>
      <charset val="204"/>
    </font>
    <font>
      <sz val="8"/>
      <name val="Times New Roman Cyr"/>
      <family val="1"/>
      <charset val="204"/>
    </font>
    <font>
      <b/>
      <i/>
      <sz val="12"/>
      <color indexed="8"/>
      <name val="Times New Roman Cyr"/>
      <family val="1"/>
      <charset val="204"/>
    </font>
    <font>
      <b/>
      <i/>
      <sz val="12"/>
      <color theme="1"/>
      <name val="Times New Roman Cyr"/>
      <family val="1"/>
      <charset val="204"/>
    </font>
    <font>
      <b/>
      <i/>
      <sz val="12"/>
      <name val="Times New Roman Cyr"/>
      <family val="1"/>
      <charset val="204"/>
    </font>
    <font>
      <b/>
      <i/>
      <sz val="12"/>
      <name val="Times New Roman Cyr"/>
      <charset val="204"/>
    </font>
    <font>
      <b/>
      <i/>
      <sz val="12"/>
      <color rgb="FF0070C0"/>
      <name val="Times New Roman Cyr"/>
      <charset val="204"/>
    </font>
    <font>
      <b/>
      <sz val="14"/>
      <name val="Times New Roman Cyr"/>
      <family val="1"/>
      <charset val="204"/>
    </font>
    <font>
      <u/>
      <sz val="12"/>
      <name val="Times New Roman Cyr"/>
      <family val="1"/>
      <charset val="204"/>
    </font>
    <font>
      <i/>
      <sz val="11"/>
      <color theme="9" tint="-0.499984740745262"/>
      <name val="Times New Roman Cyr"/>
      <charset val="204"/>
    </font>
    <font>
      <sz val="11"/>
      <color theme="9" tint="-0.499984740745262"/>
      <name val="Times New Roman Cyr"/>
      <charset val="204"/>
    </font>
    <font>
      <i/>
      <sz val="12"/>
      <color theme="9" tint="-0.499984740745262"/>
      <name val="Times New Roman Cyr"/>
      <charset val="204"/>
    </font>
    <font>
      <sz val="12"/>
      <color theme="9" tint="-0.499984740745262"/>
      <name val="Times New Roman Cyr"/>
      <charset val="204"/>
    </font>
    <font>
      <b/>
      <sz val="12"/>
      <name val="Times New Roman Cyr"/>
      <family val="1"/>
      <charset val="204"/>
    </font>
    <font>
      <sz val="10"/>
      <name val="Times New Roman CYR"/>
      <charset val="204"/>
    </font>
    <font>
      <b/>
      <sz val="10"/>
      <name val="Times New Roman Cyr"/>
      <family val="1"/>
      <charset val="204"/>
    </font>
    <font>
      <b/>
      <sz val="10"/>
      <name val="Times New Roman Cyr"/>
      <charset val="204"/>
    </font>
    <font>
      <sz val="12"/>
      <color rgb="FFFF0000"/>
      <name val="Times New Roman Cyr"/>
      <charset val="204"/>
    </font>
    <font>
      <b/>
      <i/>
      <u/>
      <sz val="12"/>
      <name val="Times New Roman Cyr"/>
      <charset val="204"/>
    </font>
    <font>
      <b/>
      <sz val="12"/>
      <name val="Times New Roman Cyr"/>
      <charset val="204"/>
    </font>
    <font>
      <sz val="11"/>
      <name val="Times New Roman CYR"/>
      <family val="1"/>
      <charset val="204"/>
    </font>
    <font>
      <b/>
      <sz val="12"/>
      <color theme="1"/>
      <name val="Times New Roman Cyr"/>
      <family val="1"/>
      <charset val="204"/>
    </font>
    <font>
      <b/>
      <i/>
      <sz val="10"/>
      <name val="Times New Roman Cyr"/>
      <charset val="204"/>
    </font>
    <font>
      <sz val="11.5"/>
      <name val="Times New Roman Cyr"/>
      <family val="1"/>
      <charset val="204"/>
    </font>
    <font>
      <u/>
      <sz val="12"/>
      <name val="Times New Roman Cyr"/>
      <charset val="204"/>
    </font>
    <font>
      <b/>
      <sz val="13"/>
      <name val="Times New Roman Cyr"/>
      <family val="1"/>
      <charset val="204"/>
    </font>
    <font>
      <b/>
      <sz val="13"/>
      <color theme="1"/>
      <name val="Times New Roman Cyr"/>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4">
    <xf numFmtId="0" fontId="0" fillId="0" borderId="0" xfId="0"/>
    <xf numFmtId="0" fontId="2" fillId="0" borderId="0" xfId="0" applyFont="1" applyAlignment="1">
      <alignment vertical="center"/>
    </xf>
    <xf numFmtId="0" fontId="4" fillId="0" borderId="0" xfId="0" applyFont="1" applyAlignment="1">
      <alignment vertical="center"/>
    </xf>
    <xf numFmtId="165" fontId="2" fillId="0" borderId="0" xfId="0" applyNumberFormat="1" applyFont="1" applyAlignment="1">
      <alignment horizontal="centerContinuous" vertical="center"/>
    </xf>
    <xf numFmtId="165" fontId="6" fillId="0" borderId="0" xfId="0" applyNumberFormat="1" applyFont="1" applyAlignment="1">
      <alignment vertical="center"/>
    </xf>
    <xf numFmtId="0" fontId="7" fillId="0" borderId="0" xfId="0" applyFont="1" applyAlignment="1">
      <alignment horizontal="center" vertical="center" wrapText="1"/>
    </xf>
    <xf numFmtId="166" fontId="2" fillId="0" borderId="0" xfId="0" applyNumberFormat="1" applyFont="1" applyAlignment="1">
      <alignment horizontal="centerContinuous" vertical="center"/>
    </xf>
    <xf numFmtId="0" fontId="2" fillId="0" borderId="0" xfId="0" applyFont="1" applyAlignment="1">
      <alignment horizontal="centerContinuous" vertical="center"/>
    </xf>
    <xf numFmtId="0" fontId="6" fillId="0" borderId="0" xfId="0" applyFont="1" applyAlignment="1">
      <alignment horizontal="right" vertical="center"/>
    </xf>
    <xf numFmtId="0" fontId="8" fillId="0" borderId="7" xfId="0" quotePrefix="1" applyFont="1" applyBorder="1" applyAlignment="1">
      <alignment horizontal="center"/>
    </xf>
    <xf numFmtId="0" fontId="8" fillId="0" borderId="7" xfId="0" applyFont="1" applyBorder="1" applyAlignment="1">
      <alignment horizontal="center"/>
    </xf>
    <xf numFmtId="0" fontId="11" fillId="0" borderId="7" xfId="0" applyFont="1" applyBorder="1" applyAlignment="1">
      <alignment vertical="center" wrapText="1"/>
    </xf>
    <xf numFmtId="165" fontId="12" fillId="0" borderId="7" xfId="0" applyNumberFormat="1" applyFont="1" applyBorder="1" applyAlignment="1">
      <alignment vertical="center"/>
    </xf>
    <xf numFmtId="165" fontId="8" fillId="0" borderId="7" xfId="0" applyNumberFormat="1" applyFont="1" applyBorder="1" applyAlignment="1">
      <alignment vertical="center"/>
    </xf>
    <xf numFmtId="165" fontId="8" fillId="0" borderId="7" xfId="0" applyNumberFormat="1" applyFont="1" applyBorder="1" applyAlignment="1">
      <alignment horizontal="center" vertical="center"/>
    </xf>
    <xf numFmtId="164" fontId="8" fillId="0" borderId="7" xfId="0" applyNumberFormat="1" applyFont="1" applyBorder="1" applyAlignment="1">
      <alignment horizontal="center" vertical="center"/>
    </xf>
    <xf numFmtId="164" fontId="2" fillId="0" borderId="0" xfId="0" applyNumberFormat="1" applyFont="1" applyAlignment="1">
      <alignment vertical="center"/>
    </xf>
    <xf numFmtId="168" fontId="2" fillId="0" borderId="0" xfId="0" applyNumberFormat="1" applyFont="1" applyAlignment="1">
      <alignment vertical="center"/>
    </xf>
    <xf numFmtId="0" fontId="12" fillId="0" borderId="7" xfId="0" applyFont="1" applyBorder="1" applyAlignment="1">
      <alignment vertical="center"/>
    </xf>
    <xf numFmtId="165" fontId="2" fillId="0" borderId="0" xfId="0" applyNumberFormat="1" applyFont="1" applyAlignment="1">
      <alignment vertical="center"/>
    </xf>
    <xf numFmtId="165" fontId="14" fillId="0" borderId="7" xfId="0" applyNumberFormat="1" applyFont="1" applyBorder="1" applyAlignment="1">
      <alignment horizontal="center" vertical="center"/>
    </xf>
    <xf numFmtId="164" fontId="14" fillId="0" borderId="7" xfId="0" applyNumberFormat="1" applyFont="1" applyBorder="1" applyAlignment="1">
      <alignment horizontal="center" vertical="center"/>
    </xf>
    <xf numFmtId="0" fontId="15" fillId="0" borderId="7" xfId="0" applyFont="1" applyBorder="1" applyAlignment="1">
      <alignment vertical="center" wrapText="1"/>
    </xf>
    <xf numFmtId="165" fontId="15" fillId="0" borderId="7" xfId="0" applyNumberFormat="1" applyFont="1" applyBorder="1" applyAlignment="1">
      <alignment horizontal="right" vertical="center"/>
    </xf>
    <xf numFmtId="165" fontId="16" fillId="0" borderId="7" xfId="0" applyNumberFormat="1" applyFont="1" applyBorder="1" applyAlignment="1">
      <alignment horizontal="right" vertical="center"/>
    </xf>
    <xf numFmtId="169" fontId="2" fillId="0" borderId="0" xfId="0" applyNumberFormat="1" applyFont="1" applyAlignment="1">
      <alignment vertical="center"/>
    </xf>
    <xf numFmtId="168" fontId="17" fillId="0" borderId="0" xfId="0" applyNumberFormat="1" applyFont="1" applyAlignment="1">
      <alignment vertical="center"/>
    </xf>
    <xf numFmtId="0" fontId="16" fillId="0" borderId="7" xfId="0" applyFont="1" applyBorder="1" applyAlignment="1">
      <alignment vertical="center" wrapText="1"/>
    </xf>
    <xf numFmtId="165" fontId="15" fillId="0" borderId="7" xfId="0" applyNumberFormat="1" applyFont="1" applyBorder="1" applyAlignment="1">
      <alignment vertical="center"/>
    </xf>
    <xf numFmtId="165" fontId="16" fillId="0" borderId="7" xfId="0" applyNumberFormat="1" applyFont="1" applyBorder="1" applyAlignment="1">
      <alignment vertical="center"/>
    </xf>
    <xf numFmtId="164" fontId="18" fillId="0" borderId="7" xfId="0" applyNumberFormat="1" applyFont="1" applyBorder="1" applyAlignment="1">
      <alignment horizontal="center" vertical="center"/>
    </xf>
    <xf numFmtId="165" fontId="19" fillId="0" borderId="7" xfId="0" applyNumberFormat="1" applyFont="1" applyBorder="1" applyAlignment="1">
      <alignment vertical="center"/>
    </xf>
    <xf numFmtId="165" fontId="20" fillId="0" borderId="7" xfId="0" applyNumberFormat="1" applyFont="1" applyBorder="1" applyAlignment="1">
      <alignment vertical="center"/>
    </xf>
    <xf numFmtId="165" fontId="20" fillId="0" borderId="7" xfId="0" applyNumberFormat="1" applyFont="1" applyBorder="1" applyAlignment="1">
      <alignment horizontal="center" vertical="center"/>
    </xf>
    <xf numFmtId="164" fontId="20" fillId="0" borderId="7" xfId="0" applyNumberFormat="1" applyFont="1" applyBorder="1" applyAlignment="1">
      <alignment horizontal="center" vertical="center"/>
    </xf>
    <xf numFmtId="170" fontId="2" fillId="0" borderId="0" xfId="0" applyNumberFormat="1" applyFont="1" applyAlignment="1">
      <alignment vertical="center"/>
    </xf>
    <xf numFmtId="0" fontId="12" fillId="0" borderId="0" xfId="0" applyFont="1" applyAlignment="1">
      <alignment vertical="center"/>
    </xf>
    <xf numFmtId="171" fontId="2" fillId="0" borderId="0" xfId="0" applyNumberFormat="1" applyFont="1" applyAlignment="1">
      <alignment vertical="center"/>
    </xf>
    <xf numFmtId="3" fontId="2" fillId="0" borderId="0" xfId="0" applyNumberFormat="1" applyFont="1" applyAlignment="1">
      <alignment vertical="center"/>
    </xf>
    <xf numFmtId="0" fontId="2" fillId="0" borderId="0" xfId="0" applyFont="1"/>
    <xf numFmtId="0" fontId="2" fillId="0" borderId="0" xfId="0" applyFont="1" applyAlignment="1">
      <alignment horizontal="centerContinuous"/>
    </xf>
    <xf numFmtId="168" fontId="2" fillId="0" borderId="0" xfId="0" applyNumberFormat="1" applyFont="1" applyAlignment="1">
      <alignment horizontal="centerContinuous"/>
    </xf>
    <xf numFmtId="168" fontId="13" fillId="0" borderId="0" xfId="0" applyNumberFormat="1" applyFont="1" applyAlignment="1">
      <alignment horizontal="center"/>
    </xf>
    <xf numFmtId="9" fontId="22" fillId="0" borderId="0" xfId="0" applyNumberFormat="1" applyFont="1" applyAlignment="1">
      <alignment horizontal="left" vertical="center"/>
    </xf>
    <xf numFmtId="0" fontId="2" fillId="0" borderId="0" xfId="0" applyFont="1" applyAlignment="1">
      <alignment horizontal="center"/>
    </xf>
    <xf numFmtId="0" fontId="6" fillId="0" borderId="0" xfId="0" applyFont="1" applyAlignment="1">
      <alignment horizontal="center"/>
    </xf>
    <xf numFmtId="164" fontId="20" fillId="2" borderId="7" xfId="0" applyNumberFormat="1" applyFont="1" applyFill="1" applyBorder="1" applyAlignment="1">
      <alignment horizontal="center" vertical="center" wrapText="1"/>
    </xf>
    <xf numFmtId="1" fontId="20" fillId="2" borderId="7" xfId="0" applyNumberFormat="1" applyFont="1" applyFill="1" applyBorder="1" applyAlignment="1">
      <alignment horizontal="center" vertical="center"/>
    </xf>
    <xf numFmtId="165" fontId="20" fillId="2" borderId="7" xfId="0" applyNumberFormat="1" applyFont="1" applyFill="1" applyBorder="1" applyAlignment="1">
      <alignment horizontal="right" vertical="center"/>
    </xf>
    <xf numFmtId="165" fontId="20" fillId="0" borderId="7" xfId="0" applyNumberFormat="1" applyFont="1" applyBorder="1" applyAlignment="1">
      <alignment horizontal="right" vertical="center"/>
    </xf>
    <xf numFmtId="165" fontId="21" fillId="0" borderId="7" xfId="0" applyNumberFormat="1" applyFont="1" applyBorder="1" applyAlignment="1">
      <alignment horizontal="center" vertical="center"/>
    </xf>
    <xf numFmtId="164" fontId="8" fillId="2" borderId="7" xfId="0" applyNumberFormat="1" applyFont="1" applyFill="1" applyBorder="1" applyAlignment="1">
      <alignment vertical="center" wrapText="1"/>
    </xf>
    <xf numFmtId="1" fontId="8" fillId="2" borderId="7" xfId="0" applyNumberFormat="1" applyFont="1" applyFill="1" applyBorder="1" applyAlignment="1">
      <alignment horizontal="center" vertical="center"/>
    </xf>
    <xf numFmtId="165" fontId="8" fillId="2" borderId="7" xfId="0" applyNumberFormat="1" applyFont="1" applyFill="1" applyBorder="1" applyAlignment="1">
      <alignment horizontal="right" vertical="center"/>
    </xf>
    <xf numFmtId="165" fontId="12"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4" fontId="25" fillId="2" borderId="7" xfId="0" applyNumberFormat="1" applyFont="1" applyFill="1" applyBorder="1" applyAlignment="1">
      <alignment vertical="center" wrapText="1"/>
    </xf>
    <xf numFmtId="1" fontId="27" fillId="2" borderId="7" xfId="0" applyNumberFormat="1" applyFont="1" applyFill="1" applyBorder="1" applyAlignment="1">
      <alignment horizontal="center" vertical="center"/>
    </xf>
    <xf numFmtId="165" fontId="27" fillId="2" borderId="7" xfId="0" applyNumberFormat="1" applyFont="1" applyFill="1" applyBorder="1" applyAlignment="1">
      <alignment horizontal="right" vertical="center"/>
    </xf>
    <xf numFmtId="165" fontId="27" fillId="0" borderId="7" xfId="0" applyNumberFormat="1" applyFont="1" applyBorder="1" applyAlignment="1">
      <alignment horizontal="right" vertical="center"/>
    </xf>
    <xf numFmtId="165" fontId="27" fillId="0" borderId="7" xfId="0" applyNumberFormat="1" applyFont="1" applyBorder="1" applyAlignment="1">
      <alignment horizontal="center" vertical="center"/>
    </xf>
    <xf numFmtId="165" fontId="28" fillId="0" borderId="7" xfId="0" applyNumberFormat="1" applyFont="1" applyBorder="1" applyAlignment="1">
      <alignment horizontal="center" vertical="center"/>
    </xf>
    <xf numFmtId="164" fontId="29" fillId="2" borderId="7" xfId="0" applyNumberFormat="1" applyFont="1" applyFill="1" applyBorder="1" applyAlignment="1">
      <alignment vertical="center" wrapText="1"/>
    </xf>
    <xf numFmtId="1" fontId="29" fillId="2" borderId="7" xfId="0" applyNumberFormat="1" applyFont="1" applyFill="1" applyBorder="1" applyAlignment="1">
      <alignment horizontal="center" vertical="center"/>
    </xf>
    <xf numFmtId="165" fontId="29" fillId="2" borderId="7" xfId="0" applyNumberFormat="1" applyFont="1" applyFill="1" applyBorder="1" applyAlignment="1">
      <alignment horizontal="right" vertical="center"/>
    </xf>
    <xf numFmtId="165" fontId="29" fillId="0" borderId="7" xfId="0" applyNumberFormat="1" applyFont="1" applyBorder="1" applyAlignment="1">
      <alignment horizontal="right" vertical="center"/>
    </xf>
    <xf numFmtId="165" fontId="29" fillId="0" borderId="7" xfId="0" applyNumberFormat="1" applyFont="1" applyBorder="1" applyAlignment="1">
      <alignment horizontal="center" vertical="center"/>
    </xf>
    <xf numFmtId="164" fontId="30" fillId="0" borderId="0" xfId="0" applyNumberFormat="1" applyFont="1" applyAlignment="1">
      <alignment vertical="center"/>
    </xf>
    <xf numFmtId="0" fontId="30" fillId="0" borderId="0" xfId="0" applyFont="1"/>
    <xf numFmtId="1" fontId="8" fillId="2" borderId="7" xfId="0" applyNumberFormat="1" applyFont="1" applyFill="1" applyBorder="1" applyAlignment="1">
      <alignment horizontal="center" vertical="center" wrapText="1"/>
    </xf>
    <xf numFmtId="0" fontId="31" fillId="0" borderId="0" xfId="0" applyFont="1"/>
    <xf numFmtId="0" fontId="32" fillId="0" borderId="0" xfId="0" applyFont="1"/>
    <xf numFmtId="164" fontId="21" fillId="2" borderId="7" xfId="0" applyNumberFormat="1" applyFont="1" applyFill="1" applyBorder="1" applyAlignment="1">
      <alignment vertical="center" wrapText="1"/>
    </xf>
    <xf numFmtId="1" fontId="21" fillId="2" borderId="7" xfId="0" applyNumberFormat="1" applyFont="1" applyFill="1" applyBorder="1" applyAlignment="1">
      <alignment horizontal="center" vertical="center" wrapText="1"/>
    </xf>
    <xf numFmtId="165" fontId="21" fillId="2" borderId="7" xfId="0" applyNumberFormat="1" applyFont="1" applyFill="1" applyBorder="1" applyAlignment="1">
      <alignment horizontal="right" vertical="center"/>
    </xf>
    <xf numFmtId="165" fontId="19" fillId="2" borderId="7" xfId="0" applyNumberFormat="1" applyFont="1" applyFill="1" applyBorder="1" applyAlignment="1">
      <alignment horizontal="right" vertical="center"/>
    </xf>
    <xf numFmtId="165" fontId="21" fillId="0" borderId="7" xfId="0" applyNumberFormat="1" applyFont="1" applyBorder="1" applyAlignment="1">
      <alignment horizontal="right" vertical="center"/>
    </xf>
    <xf numFmtId="164" fontId="35" fillId="2" borderId="7" xfId="0" applyNumberFormat="1" applyFont="1" applyFill="1" applyBorder="1" applyAlignment="1">
      <alignment vertical="center" wrapText="1"/>
    </xf>
    <xf numFmtId="1" fontId="35" fillId="2" borderId="7" xfId="0" applyNumberFormat="1" applyFont="1" applyFill="1" applyBorder="1" applyAlignment="1">
      <alignment horizontal="center" vertical="center" wrapText="1"/>
    </xf>
    <xf numFmtId="165" fontId="35" fillId="2" borderId="7" xfId="0" applyNumberFormat="1" applyFont="1" applyFill="1" applyBorder="1" applyAlignment="1">
      <alignment horizontal="right" vertical="center"/>
    </xf>
    <xf numFmtId="165" fontId="35" fillId="0" borderId="7" xfId="0" applyNumberFormat="1" applyFont="1" applyBorder="1" applyAlignment="1">
      <alignment horizontal="right" vertical="center"/>
    </xf>
    <xf numFmtId="165" fontId="35" fillId="0" borderId="7" xfId="0" applyNumberFormat="1" applyFont="1" applyBorder="1" applyAlignment="1">
      <alignment horizontal="center" vertical="center"/>
    </xf>
    <xf numFmtId="164" fontId="2" fillId="2" borderId="7" xfId="0" applyNumberFormat="1" applyFont="1" applyFill="1" applyBorder="1" applyAlignment="1">
      <alignment vertical="center" wrapText="1"/>
    </xf>
    <xf numFmtId="164" fontId="36" fillId="2" borderId="7" xfId="0" applyNumberFormat="1" applyFont="1" applyFill="1" applyBorder="1" applyAlignment="1">
      <alignment vertical="center" wrapText="1"/>
    </xf>
    <xf numFmtId="4" fontId="8" fillId="0" borderId="7" xfId="0" applyNumberFormat="1" applyFont="1" applyBorder="1" applyAlignment="1">
      <alignment horizontal="right" vertical="center"/>
    </xf>
    <xf numFmtId="165" fontId="37" fillId="2" borderId="7" xfId="0" applyNumberFormat="1" applyFont="1" applyFill="1" applyBorder="1" applyAlignment="1">
      <alignment horizontal="right" vertical="center"/>
    </xf>
    <xf numFmtId="164" fontId="14" fillId="2" borderId="7" xfId="0" applyNumberFormat="1" applyFont="1" applyFill="1" applyBorder="1" applyAlignment="1">
      <alignment vertical="center" wrapText="1"/>
    </xf>
    <xf numFmtId="1" fontId="14" fillId="2" borderId="7" xfId="0" applyNumberFormat="1" applyFont="1" applyFill="1" applyBorder="1" applyAlignment="1">
      <alignment horizontal="center" vertical="center" wrapText="1"/>
    </xf>
    <xf numFmtId="165" fontId="14" fillId="2" borderId="7" xfId="0" applyNumberFormat="1" applyFont="1" applyFill="1" applyBorder="1" applyAlignment="1">
      <alignment horizontal="right" vertical="center"/>
    </xf>
    <xf numFmtId="165" fontId="15" fillId="2" borderId="7" xfId="0" applyNumberFormat="1" applyFont="1" applyFill="1" applyBorder="1" applyAlignment="1">
      <alignment horizontal="right" vertical="center"/>
    </xf>
    <xf numFmtId="165" fontId="14" fillId="0" borderId="7" xfId="0" applyNumberFormat="1" applyFont="1" applyBorder="1" applyAlignment="1">
      <alignment horizontal="right" vertical="center"/>
    </xf>
    <xf numFmtId="0" fontId="38" fillId="0" borderId="0" xfId="0" applyFont="1"/>
    <xf numFmtId="164" fontId="2" fillId="0" borderId="7" xfId="0" applyNumberFormat="1" applyFont="1" applyBorder="1" applyAlignment="1">
      <alignment vertical="center" wrapText="1"/>
    </xf>
    <xf numFmtId="1" fontId="8" fillId="0" borderId="7" xfId="0" applyNumberFormat="1" applyFont="1" applyBorder="1" applyAlignment="1">
      <alignment horizontal="center" vertical="center"/>
    </xf>
    <xf numFmtId="165" fontId="12" fillId="0" borderId="7" xfId="0" applyNumberFormat="1" applyFont="1" applyBorder="1" applyAlignment="1">
      <alignment horizontal="right" vertical="center"/>
    </xf>
    <xf numFmtId="164" fontId="8" fillId="0" borderId="7" xfId="0" applyNumberFormat="1" applyFont="1" applyBorder="1" applyAlignment="1">
      <alignment vertical="center" wrapText="1"/>
    </xf>
    <xf numFmtId="164" fontId="20" fillId="0" borderId="7" xfId="0" applyNumberFormat="1" applyFont="1" applyBorder="1" applyAlignment="1">
      <alignment horizontal="center" vertical="center" wrapText="1"/>
    </xf>
    <xf numFmtId="1" fontId="20" fillId="0" borderId="7" xfId="0" applyNumberFormat="1" applyFont="1" applyBorder="1" applyAlignment="1">
      <alignment horizontal="center" vertical="center"/>
    </xf>
    <xf numFmtId="0" fontId="8" fillId="0" borderId="7" xfId="0" applyFont="1" applyBorder="1" applyAlignment="1">
      <alignment vertical="center" wrapText="1"/>
    </xf>
    <xf numFmtId="164" fontId="36" fillId="0" borderId="7" xfId="0" applyNumberFormat="1" applyFont="1" applyBorder="1" applyAlignment="1">
      <alignment vertical="center" wrapText="1"/>
    </xf>
    <xf numFmtId="164" fontId="39" fillId="0" borderId="7" xfId="0" applyNumberFormat="1" applyFont="1" applyBorder="1" applyAlignment="1">
      <alignment vertical="center" wrapText="1"/>
    </xf>
    <xf numFmtId="164" fontId="29" fillId="0" borderId="7" xfId="0" applyNumberFormat="1" applyFont="1" applyBorder="1" applyAlignment="1">
      <alignment horizontal="left" vertical="center" wrapText="1"/>
    </xf>
    <xf numFmtId="1" fontId="29" fillId="0" borderId="7" xfId="0" applyNumberFormat="1" applyFont="1" applyBorder="1" applyAlignment="1">
      <alignment horizontal="center" vertical="center"/>
    </xf>
    <xf numFmtId="165" fontId="37" fillId="0" borderId="7" xfId="0" applyNumberFormat="1" applyFont="1" applyBorder="1" applyAlignment="1">
      <alignment horizontal="right" vertical="center"/>
    </xf>
    <xf numFmtId="164" fontId="8" fillId="0" borderId="7" xfId="0" applyNumberFormat="1" applyFont="1" applyBorder="1" applyAlignment="1">
      <alignment horizontal="left" vertical="center" wrapText="1"/>
    </xf>
    <xf numFmtId="164" fontId="2" fillId="0" borderId="7" xfId="0" applyNumberFormat="1" applyFont="1" applyBorder="1" applyAlignment="1">
      <alignment horizontal="left" vertical="center" wrapText="1"/>
    </xf>
    <xf numFmtId="165" fontId="19" fillId="0" borderId="7" xfId="0" applyNumberFormat="1" applyFont="1" applyBorder="1" applyAlignment="1">
      <alignment horizontal="right" vertical="center"/>
    </xf>
    <xf numFmtId="165" fontId="41" fillId="0" borderId="7" xfId="0" applyNumberFormat="1" applyFont="1" applyBorder="1" applyAlignment="1">
      <alignment horizontal="right" vertical="center"/>
    </xf>
    <xf numFmtId="165" fontId="42" fillId="0" borderId="7" xfId="0" applyNumberFormat="1" applyFont="1" applyBorder="1" applyAlignment="1">
      <alignment horizontal="right" vertical="center"/>
    </xf>
    <xf numFmtId="165" fontId="41" fillId="0" borderId="7" xfId="0" applyNumberFormat="1" applyFont="1" applyBorder="1" applyAlignment="1">
      <alignment horizontal="center" vertical="center"/>
    </xf>
    <xf numFmtId="164" fontId="32" fillId="0" borderId="0" xfId="0" applyNumberFormat="1" applyFont="1" applyAlignment="1">
      <alignment vertical="center"/>
    </xf>
    <xf numFmtId="164" fontId="2" fillId="0" borderId="0" xfId="0" applyNumberFormat="1" applyFont="1"/>
    <xf numFmtId="164" fontId="13" fillId="0" borderId="0" xfId="0" applyNumberFormat="1"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5" fillId="0" borderId="0" xfId="0" applyFont="1" applyAlignment="1">
      <alignment horizont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top" wrapText="1"/>
    </xf>
    <xf numFmtId="0" fontId="10" fillId="0" borderId="4" xfId="0" applyFont="1" applyBorder="1" applyAlignment="1">
      <alignment horizontal="center" vertical="top"/>
    </xf>
    <xf numFmtId="0" fontId="8" fillId="0" borderId="4" xfId="0" applyFont="1" applyBorder="1" applyAlignment="1">
      <alignment horizontal="center" vertical="top" wrapText="1"/>
    </xf>
    <xf numFmtId="164" fontId="9" fillId="0" borderId="1" xfId="0" applyNumberFormat="1" applyFont="1" applyBorder="1" applyAlignment="1">
      <alignment horizontal="center" vertical="top" wrapText="1"/>
    </xf>
    <xf numFmtId="164" fontId="9" fillId="0" borderId="6" xfId="0" applyNumberFormat="1" applyFont="1" applyBorder="1" applyAlignment="1">
      <alignment horizontal="center" vertical="top" wrapText="1"/>
    </xf>
    <xf numFmtId="167" fontId="9" fillId="0" borderId="1" xfId="0" applyNumberFormat="1" applyFont="1" applyBorder="1" applyAlignment="1">
      <alignment horizontal="center" vertical="top" wrapText="1"/>
    </xf>
    <xf numFmtId="167" fontId="9" fillId="0" borderId="6" xfId="0" applyNumberFormat="1" applyFont="1" applyBorder="1" applyAlignment="1">
      <alignment horizontal="center" vertical="top" wrapText="1"/>
    </xf>
    <xf numFmtId="0" fontId="23" fillId="0" borderId="2" xfId="0" applyFont="1" applyBorder="1" applyAlignment="1">
      <alignment horizontal="center"/>
    </xf>
    <xf numFmtId="0" fontId="23" fillId="0" borderId="3" xfId="0" applyFont="1" applyBorder="1" applyAlignment="1">
      <alignment horizontal="center"/>
    </xf>
    <xf numFmtId="0" fontId="23" fillId="0" borderId="4" xfId="0" applyFont="1" applyBorder="1" applyAlignment="1">
      <alignment horizontal="center"/>
    </xf>
    <xf numFmtId="164" fontId="41" fillId="0" borderId="2" xfId="0" applyNumberFormat="1" applyFont="1" applyBorder="1" applyAlignment="1">
      <alignment horizontal="center" vertical="center" wrapText="1"/>
    </xf>
    <xf numFmtId="164" fontId="41" fillId="0" borderId="4" xfId="0" applyNumberFormat="1" applyFont="1" applyBorder="1" applyAlignment="1">
      <alignment horizontal="center" vertical="center" wrapText="1"/>
    </xf>
    <xf numFmtId="0" fontId="1"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V_&#1057;&#1110;&#1095;&#1077;&#1085;&#1100;-&#1074;&#1077;&#1088;&#1077;&#1089;&#1077;&#1085;&#1100;%202024_&#1082;&#1074;&#1072;&#1088;&#1090;.&#1079;&#1074;&#1110;&#1090;_&#1059;%20&#1087;&#1086;&#1088;.&#1091;&#1084;._&#1053;&#1086;&#1074;&#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1_1102_1300_1402_1403_1404"/>
      <sheetName val="в т.ч. 110113"/>
      <sheetName val="1601_1800"/>
      <sheetName val="1805_підкоди"/>
      <sheetName val="190901_905"/>
      <sheetName val="210103_2105_2108"/>
      <sheetName val="220102-220118"/>
      <sheetName val="220125(126,129)_2208_2209_2213"/>
      <sheetName val="Розшиф2213_Обласний"/>
      <sheetName val="220131(32,33,34)_220204"/>
      <sheetName val="2406"/>
      <sheetName val="3101_3102"/>
      <sheetName val="ЗагФ_ТГ"/>
      <sheetName val="По платежах_Область"/>
      <sheetName val="1202_180415_1901_190202_1905"/>
      <sheetName val="2109_2111_2406"/>
      <sheetName val="241100_2417_2500"/>
      <sheetName val="3103_3301_БР"/>
      <sheetName val="5011"/>
      <sheetName val="Крім того, 42030300"/>
      <sheetName val="СпецФ_ТГ(без коду 420303)"/>
      <sheetName val="СпецФ_ТГ (без 2500)"/>
      <sheetName val="СпецФ_ТГ (без БР)"/>
      <sheetName val="ЗагФ+СпецФ_ТГ"/>
      <sheetName val="в т.ч.По платежах_Обласний"/>
      <sheetName val="в т.ч.По платежах_Рай"/>
      <sheetName val="в т.ч.По платежах_ТГ"/>
      <sheetName val="Поміс_Область_Плат"/>
      <sheetName val="Поміс_Обласний, без 110102_Плат"/>
      <sheetName val="Поміс_ЗагФ_ТГ"/>
      <sheetName val="Поміс_1101, 110113_ТГ"/>
      <sheetName val="Поміс_180105-180109_ТГ"/>
      <sheetName val="3 райбюджети_Пасп_2020 на 2021"/>
      <sheetName val="10 ТГ_Пасп_2015 на 2016"/>
      <sheetName val="6 ТГ_Пасп_2016 на 2017"/>
      <sheetName val="10 ТГ_Пасп_2017 на 2018"/>
      <sheetName val="7 ТГ_Пасп_2018 на 2019-2020"/>
      <sheetName val="19 ТГ_Пасп_2020_остаточні"/>
    </sheetNames>
    <sheetDataSet>
      <sheetData sheetId="0">
        <row r="7">
          <cell r="B7">
            <v>717320.5</v>
          </cell>
        </row>
      </sheetData>
      <sheetData sheetId="1">
        <row r="65">
          <cell r="B65">
            <v>37772.49</v>
          </cell>
        </row>
      </sheetData>
      <sheetData sheetId="2">
        <row r="65">
          <cell r="B65">
            <v>0</v>
          </cell>
          <cell r="C65">
            <v>0</v>
          </cell>
          <cell r="D65">
            <v>0</v>
          </cell>
          <cell r="E65">
            <v>0</v>
          </cell>
          <cell r="G65">
            <v>0</v>
          </cell>
        </row>
      </sheetData>
      <sheetData sheetId="3" refreshError="1"/>
      <sheetData sheetId="4">
        <row r="65">
          <cell r="B65">
            <v>0</v>
          </cell>
        </row>
      </sheetData>
      <sheetData sheetId="5">
        <row r="7">
          <cell r="Q7">
            <v>13</v>
          </cell>
        </row>
      </sheetData>
      <sheetData sheetId="6">
        <row r="65">
          <cell r="B65">
            <v>4.3</v>
          </cell>
        </row>
      </sheetData>
      <sheetData sheetId="7">
        <row r="7">
          <cell r="Q7">
            <v>23522.2</v>
          </cell>
        </row>
      </sheetData>
      <sheetData sheetId="8" refreshError="1"/>
      <sheetData sheetId="9">
        <row r="65">
          <cell r="B65">
            <v>0</v>
          </cell>
        </row>
      </sheetData>
      <sheetData sheetId="10">
        <row r="7">
          <cell r="Q7">
            <v>0</v>
          </cell>
        </row>
      </sheetData>
      <sheetData sheetId="11">
        <row r="12">
          <cell r="Q12">
            <v>0</v>
          </cell>
        </row>
      </sheetData>
      <sheetData sheetId="12"/>
      <sheetData sheetId="13"/>
      <sheetData sheetId="14">
        <row r="65">
          <cell r="B65">
            <v>0</v>
          </cell>
        </row>
      </sheetData>
      <sheetData sheetId="15">
        <row r="65">
          <cell r="B65">
            <v>0</v>
          </cell>
        </row>
      </sheetData>
      <sheetData sheetId="16">
        <row r="65">
          <cell r="B65">
            <v>0.10100000000000001</v>
          </cell>
        </row>
      </sheetData>
      <sheetData sheetId="17">
        <row r="65">
          <cell r="B65">
            <v>250000</v>
          </cell>
        </row>
      </sheetData>
      <sheetData sheetId="18">
        <row r="65">
          <cell r="B65">
            <v>18246</v>
          </cell>
        </row>
      </sheetData>
      <sheetData sheetId="19" refreshError="1"/>
      <sheetData sheetId="20" refreshError="1"/>
      <sheetData sheetId="21" refreshError="1"/>
      <sheetData sheetId="22" refreshError="1"/>
      <sheetData sheetId="23">
        <row r="67">
          <cell r="B67">
            <v>6747982.3899999997</v>
          </cell>
        </row>
      </sheetData>
      <sheetData sheetId="24">
        <row r="65">
          <cell r="C65">
            <v>905873</v>
          </cell>
        </row>
      </sheetData>
      <sheetData sheetId="25">
        <row r="34">
          <cell r="C34">
            <v>72</v>
          </cell>
        </row>
      </sheetData>
      <sheetData sheetId="26">
        <row r="93">
          <cell r="C93">
            <v>5842037.3899999997</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FB540-B531-474E-BA5E-76BEBEE833E2}">
  <sheetPr>
    <tabColor indexed="14"/>
  </sheetPr>
  <dimension ref="A1:O122"/>
  <sheetViews>
    <sheetView tabSelected="1" view="pageBreakPreview" zoomScale="55" zoomScaleNormal="75" zoomScaleSheetLayoutView="55" workbookViewId="0">
      <selection activeCell="M7" sqref="M7"/>
    </sheetView>
  </sheetViews>
  <sheetFormatPr defaultColWidth="9.08984375" defaultRowHeight="13" x14ac:dyDescent="0.25"/>
  <cols>
    <col min="1" max="1" width="42" style="1" customWidth="1"/>
    <col min="2" max="2" width="14.36328125" style="19" customWidth="1"/>
    <col min="3" max="3" width="16.36328125" style="19" customWidth="1"/>
    <col min="4" max="4" width="15.90625" style="19" customWidth="1"/>
    <col min="5" max="5" width="16.1796875" style="1" customWidth="1"/>
    <col min="6" max="6" width="13.08984375" style="1" customWidth="1"/>
    <col min="7" max="7" width="7.90625" style="1" customWidth="1"/>
    <col min="8" max="8" width="11.26953125" style="1" customWidth="1"/>
    <col min="9" max="9" width="8.36328125" style="1" customWidth="1"/>
    <col min="10" max="10" width="11.90625" style="1" customWidth="1"/>
    <col min="11" max="11" width="9.36328125" style="1" customWidth="1"/>
    <col min="12" max="12" width="9.6328125" style="1" bestFit="1" customWidth="1"/>
    <col min="13" max="13" width="11.7265625" style="1" customWidth="1"/>
    <col min="14" max="16384" width="9.08984375" style="1"/>
  </cols>
  <sheetData>
    <row r="1" spans="1:15" ht="21.65" customHeight="1" x14ac:dyDescent="0.25">
      <c r="A1" s="115" t="s">
        <v>0</v>
      </c>
      <c r="B1" s="115"/>
      <c r="C1" s="115"/>
      <c r="D1" s="115"/>
      <c r="E1" s="115"/>
      <c r="F1" s="115"/>
      <c r="G1" s="115"/>
      <c r="H1" s="115"/>
      <c r="I1" s="115"/>
      <c r="J1" s="115"/>
      <c r="K1" s="115"/>
    </row>
    <row r="2" spans="1:15" ht="17.5" customHeight="1" x14ac:dyDescent="0.35">
      <c r="A2" s="116" t="s">
        <v>153</v>
      </c>
      <c r="B2" s="116"/>
      <c r="C2" s="116"/>
      <c r="D2" s="116"/>
      <c r="E2" s="116"/>
      <c r="F2" s="116"/>
      <c r="G2" s="116"/>
      <c r="H2" s="116"/>
      <c r="I2" s="116"/>
      <c r="J2" s="116"/>
      <c r="K2" s="116"/>
    </row>
    <row r="3" spans="1:15" ht="22.15" customHeight="1" x14ac:dyDescent="0.25">
      <c r="A3" s="117" t="s">
        <v>154</v>
      </c>
      <c r="B3" s="117"/>
      <c r="C3" s="117"/>
      <c r="D3" s="117"/>
      <c r="E3" s="117"/>
      <c r="F3" s="117"/>
      <c r="G3" s="117"/>
      <c r="H3" s="117"/>
      <c r="I3" s="117"/>
      <c r="J3" s="117"/>
      <c r="K3" s="117"/>
    </row>
    <row r="4" spans="1:15" ht="19.5" customHeight="1" x14ac:dyDescent="0.25">
      <c r="A4" s="143" t="s">
        <v>155</v>
      </c>
      <c r="B4" s="143"/>
      <c r="C4" s="143"/>
      <c r="D4" s="143"/>
      <c r="E4" s="143"/>
      <c r="F4" s="143"/>
      <c r="G4" s="143"/>
      <c r="H4" s="143"/>
      <c r="I4" s="143"/>
      <c r="J4" s="143"/>
      <c r="K4" s="143"/>
    </row>
    <row r="5" spans="1:15" ht="28.5" customHeight="1" x14ac:dyDescent="0.25">
      <c r="A5" s="2"/>
      <c r="B5" s="3"/>
      <c r="C5" s="3"/>
      <c r="D5" s="4"/>
      <c r="E5" s="5" t="s">
        <v>1</v>
      </c>
      <c r="F5" s="7"/>
      <c r="G5" s="7"/>
      <c r="H5" s="6"/>
      <c r="I5" s="7"/>
      <c r="J5" s="7"/>
      <c r="K5" s="8" t="s">
        <v>2</v>
      </c>
    </row>
    <row r="6" spans="1:15" ht="54" customHeight="1" x14ac:dyDescent="0.25">
      <c r="A6" s="119" t="s">
        <v>3</v>
      </c>
      <c r="B6" s="122" t="s">
        <v>4</v>
      </c>
      <c r="C6" s="125" t="s">
        <v>156</v>
      </c>
      <c r="D6" s="128" t="s">
        <v>5</v>
      </c>
      <c r="E6" s="113"/>
      <c r="F6" s="128" t="s">
        <v>6</v>
      </c>
      <c r="G6" s="113"/>
      <c r="H6" s="113"/>
      <c r="I6" s="113"/>
      <c r="J6" s="113"/>
      <c r="K6" s="114"/>
    </row>
    <row r="7" spans="1:15" ht="83.75" customHeight="1" x14ac:dyDescent="0.25">
      <c r="A7" s="120"/>
      <c r="B7" s="123"/>
      <c r="C7" s="126"/>
      <c r="D7" s="132" t="s">
        <v>157</v>
      </c>
      <c r="E7" s="134" t="s">
        <v>158</v>
      </c>
      <c r="F7" s="129" t="s">
        <v>7</v>
      </c>
      <c r="G7" s="130"/>
      <c r="H7" s="129" t="s">
        <v>159</v>
      </c>
      <c r="I7" s="130"/>
      <c r="J7" s="129" t="s">
        <v>160</v>
      </c>
      <c r="K7" s="131"/>
    </row>
    <row r="8" spans="1:15" ht="15.75" customHeight="1" x14ac:dyDescent="0.35">
      <c r="A8" s="121"/>
      <c r="B8" s="124"/>
      <c r="C8" s="127"/>
      <c r="D8" s="133"/>
      <c r="E8" s="135"/>
      <c r="F8" s="9" t="s">
        <v>8</v>
      </c>
      <c r="G8" s="10" t="s">
        <v>9</v>
      </c>
      <c r="H8" s="9" t="s">
        <v>8</v>
      </c>
      <c r="I8" s="10" t="s">
        <v>9</v>
      </c>
      <c r="J8" s="9" t="s">
        <v>8</v>
      </c>
      <c r="K8" s="10" t="s">
        <v>9</v>
      </c>
    </row>
    <row r="9" spans="1:15" ht="19.25" customHeight="1" x14ac:dyDescent="0.25">
      <c r="A9" s="11" t="s">
        <v>10</v>
      </c>
      <c r="B9" s="12">
        <v>825588.5</v>
      </c>
      <c r="C9" s="13">
        <v>603336.90000000014</v>
      </c>
      <c r="D9" s="13">
        <v>600530.56484000001</v>
      </c>
      <c r="E9" s="13">
        <v>487781.55225999991</v>
      </c>
      <c r="F9" s="14">
        <f>D9-B9</f>
        <v>-225057.93515999999</v>
      </c>
      <c r="G9" s="15">
        <f>IF(B9=0,0,D9/B9*100)</f>
        <v>72.73969596717977</v>
      </c>
      <c r="H9" s="14">
        <f>D9-C9</f>
        <v>-2806.3351600001333</v>
      </c>
      <c r="I9" s="15">
        <f>IF(C9=0,0,D9/C9*100)</f>
        <v>99.534864325387673</v>
      </c>
      <c r="J9" s="14">
        <f>D9-E9</f>
        <v>112749.0125800001</v>
      </c>
      <c r="K9" s="15">
        <f>IF(E9=0,0,D9/E9*100)</f>
        <v>123.11465287229682</v>
      </c>
      <c r="L9" s="16"/>
      <c r="M9" s="17"/>
    </row>
    <row r="10" spans="1:15" ht="19.5" customHeight="1" x14ac:dyDescent="0.25">
      <c r="A10" s="18" t="s">
        <v>11</v>
      </c>
      <c r="B10" s="12">
        <v>25</v>
      </c>
      <c r="C10" s="12">
        <v>21.94</v>
      </c>
      <c r="D10" s="13">
        <v>46.823819999999998</v>
      </c>
      <c r="E10" s="13">
        <v>9.1608899999999984</v>
      </c>
      <c r="F10" s="14">
        <f>D10-B10</f>
        <v>21.823819999999998</v>
      </c>
      <c r="G10" s="15">
        <f>IF(B10=0,0,D10/B10*100)</f>
        <v>187.29527999999999</v>
      </c>
      <c r="H10" s="14">
        <f>D10-C10</f>
        <v>24.883819999999996</v>
      </c>
      <c r="I10" s="15">
        <f>IF(C10=0,0,D10/C10*100)</f>
        <v>213.4175934366454</v>
      </c>
      <c r="J10" s="14">
        <f>D10-E10</f>
        <v>37.662930000000003</v>
      </c>
      <c r="K10" s="15">
        <f>IF(E10=0,0,D10/E10*100)</f>
        <v>511.12741229291049</v>
      </c>
      <c r="L10" s="16"/>
      <c r="M10" s="17"/>
      <c r="N10" s="19"/>
      <c r="O10" s="17"/>
    </row>
    <row r="11" spans="1:15" ht="17.149999999999999" customHeight="1" x14ac:dyDescent="0.25">
      <c r="A11" s="18" t="s">
        <v>12</v>
      </c>
      <c r="B11" s="12">
        <v>2</v>
      </c>
      <c r="C11" s="13">
        <v>0.7</v>
      </c>
      <c r="D11" s="13">
        <v>49.958960000000005</v>
      </c>
      <c r="E11" s="13">
        <v>6.75319</v>
      </c>
      <c r="F11" s="14">
        <f>D11-B11</f>
        <v>47.958960000000005</v>
      </c>
      <c r="G11" s="15">
        <f>IF(B11=0,0,D11/B11*100)</f>
        <v>2497.9480000000003</v>
      </c>
      <c r="H11" s="14">
        <f>D11-C11</f>
        <v>49.258960000000002</v>
      </c>
      <c r="I11" s="15">
        <f>IF(C11=0,0,D11/C11*100)</f>
        <v>7136.9942857142878</v>
      </c>
      <c r="J11" s="14">
        <f>D11-E11</f>
        <v>43.205770000000001</v>
      </c>
      <c r="K11" s="15">
        <f>IF(E11=0,0,D11/E11*100)</f>
        <v>739.78312471587503</v>
      </c>
      <c r="L11" s="16"/>
      <c r="M11" s="17"/>
      <c r="N11" s="19"/>
      <c r="O11" s="17"/>
    </row>
    <row r="12" spans="1:15" ht="18" customHeight="1" x14ac:dyDescent="0.25">
      <c r="A12" s="18" t="s">
        <v>13</v>
      </c>
      <c r="B12" s="12">
        <v>15</v>
      </c>
      <c r="C12" s="13">
        <v>15</v>
      </c>
      <c r="D12" s="13">
        <v>20.826570000000004</v>
      </c>
      <c r="E12" s="13">
        <v>13.114000000000001</v>
      </c>
      <c r="F12" s="14">
        <f>D12-B12</f>
        <v>5.8265700000000038</v>
      </c>
      <c r="G12" s="15">
        <f>IF(B12=0,0,D12/B12*100)</f>
        <v>138.84380000000002</v>
      </c>
      <c r="H12" s="14">
        <f>D12-C12</f>
        <v>5.8265700000000038</v>
      </c>
      <c r="I12" s="15">
        <f>IF(C12=0,0,D12/C12*100)</f>
        <v>138.84380000000002</v>
      </c>
      <c r="J12" s="14">
        <f>D12-E12</f>
        <v>7.712570000000003</v>
      </c>
      <c r="K12" s="15">
        <f>IF(E12=0,0,D12/E12*100)</f>
        <v>158.81172792435567</v>
      </c>
      <c r="L12" s="25"/>
      <c r="M12" s="17"/>
      <c r="N12" s="19"/>
      <c r="O12" s="17"/>
    </row>
    <row r="13" spans="1:15" ht="15.65" customHeight="1" x14ac:dyDescent="0.25">
      <c r="A13" s="22" t="s">
        <v>14</v>
      </c>
      <c r="B13" s="23">
        <f t="shared" ref="B13:E13" si="0">SUM(B10:B12)</f>
        <v>42</v>
      </c>
      <c r="C13" s="24">
        <f t="shared" si="0"/>
        <v>37.64</v>
      </c>
      <c r="D13" s="24">
        <f t="shared" si="0"/>
        <v>117.60935000000001</v>
      </c>
      <c r="E13" s="24">
        <f t="shared" si="0"/>
        <v>29.028079999999999</v>
      </c>
      <c r="F13" s="20">
        <f>D13-B13</f>
        <v>75.609350000000006</v>
      </c>
      <c r="G13" s="21">
        <f>IF(B13=0,0,D13/B13*100)</f>
        <v>280.02226190476193</v>
      </c>
      <c r="H13" s="20">
        <f>D13-C13</f>
        <v>79.969350000000006</v>
      </c>
      <c r="I13" s="21">
        <f>IF(C13=0,0,D13/C13*100)</f>
        <v>312.4584218916047</v>
      </c>
      <c r="J13" s="20">
        <f>D13-E13</f>
        <v>88.581270000000004</v>
      </c>
      <c r="K13" s="21">
        <f>IF(E13=0,0,D13/E13*100)</f>
        <v>405.15717884200404</v>
      </c>
      <c r="L13" s="16"/>
      <c r="M13" s="17"/>
    </row>
    <row r="14" spans="1:15" ht="17.5" customHeight="1" x14ac:dyDescent="0.25">
      <c r="A14" s="18" t="s">
        <v>15</v>
      </c>
      <c r="B14" s="12">
        <v>12040</v>
      </c>
      <c r="C14" s="12">
        <v>9454</v>
      </c>
      <c r="D14" s="13">
        <v>11348.575869999999</v>
      </c>
      <c r="E14" s="13">
        <v>8041.6466099999998</v>
      </c>
      <c r="F14" s="14">
        <f>D14-B14</f>
        <v>-691.42413000000124</v>
      </c>
      <c r="G14" s="15">
        <f>IF(B14=0,0,D14/B14*100)</f>
        <v>94.25727466777407</v>
      </c>
      <c r="H14" s="14">
        <f>D14-C14</f>
        <v>1894.5758699999988</v>
      </c>
      <c r="I14" s="15">
        <f>IF(C14=0,0,D14/C14*100)</f>
        <v>120.03993939073408</v>
      </c>
      <c r="J14" s="14">
        <f>D14-E14</f>
        <v>3306.929259999999</v>
      </c>
      <c r="K14" s="15">
        <f>IF(E14=0,0,D14/E14*100)</f>
        <v>141.12253895722978</v>
      </c>
      <c r="L14" s="16"/>
      <c r="M14" s="17"/>
      <c r="N14" s="19"/>
      <c r="O14" s="17"/>
    </row>
    <row r="15" spans="1:15" ht="15" customHeight="1" x14ac:dyDescent="0.25">
      <c r="A15" s="18" t="s">
        <v>16</v>
      </c>
      <c r="B15" s="12">
        <v>45974.7</v>
      </c>
      <c r="C15" s="12">
        <v>36390.35</v>
      </c>
      <c r="D15" s="13">
        <v>40497.936889999997</v>
      </c>
      <c r="E15" s="13">
        <v>29849.28083</v>
      </c>
      <c r="F15" s="14">
        <f>D15-B15</f>
        <v>-5476.7631099999999</v>
      </c>
      <c r="G15" s="15">
        <f>IF(B15=0,0,D15/B15*100)</f>
        <v>88.087441331862962</v>
      </c>
      <c r="H15" s="14">
        <f>D15-C15</f>
        <v>4107.5868899999987</v>
      </c>
      <c r="I15" s="15">
        <f>IF(C15=0,0,D15/C15*100)</f>
        <v>111.28757181505536</v>
      </c>
      <c r="J15" s="14">
        <f>D15-E15</f>
        <v>10648.656059999998</v>
      </c>
      <c r="K15" s="15">
        <f>IF(E15=0,0,D15/E15*100)</f>
        <v>135.67474915274198</v>
      </c>
      <c r="L15" s="16"/>
      <c r="M15" s="17"/>
      <c r="N15" s="19"/>
      <c r="O15" s="17"/>
    </row>
    <row r="16" spans="1:15" ht="15.75" customHeight="1" x14ac:dyDescent="0.25">
      <c r="A16" s="18" t="s">
        <v>17</v>
      </c>
      <c r="B16" s="12">
        <v>24362.100000000002</v>
      </c>
      <c r="C16" s="12">
        <v>18248.7</v>
      </c>
      <c r="D16" s="13">
        <v>27343.220820000002</v>
      </c>
      <c r="E16" s="13">
        <v>19662.220390000002</v>
      </c>
      <c r="F16" s="14">
        <f>D16-B16</f>
        <v>2981.1208200000001</v>
      </c>
      <c r="G16" s="15">
        <f>IF(B16=0,0,D16/B16*100)</f>
        <v>112.23671530779367</v>
      </c>
      <c r="H16" s="14">
        <f>D16-C16</f>
        <v>9094.5208200000015</v>
      </c>
      <c r="I16" s="15">
        <f>IF(C16=0,0,D16/C16*100)</f>
        <v>149.83654079468675</v>
      </c>
      <c r="J16" s="14">
        <f>D16-E16</f>
        <v>7681.0004300000001</v>
      </c>
      <c r="K16" s="15">
        <f>IF(E16=0,0,D16/E16*100)</f>
        <v>139.06476622501128</v>
      </c>
      <c r="L16" s="16"/>
      <c r="M16" s="17"/>
      <c r="N16" s="19"/>
      <c r="O16" s="17"/>
    </row>
    <row r="17" spans="1:15" ht="15.75" customHeight="1" x14ac:dyDescent="0.25">
      <c r="A17" s="18" t="s">
        <v>18</v>
      </c>
      <c r="B17" s="12">
        <v>117245.31809</v>
      </c>
      <c r="C17" s="12">
        <v>85840.388089999993</v>
      </c>
      <c r="D17" s="13">
        <v>86476.401470000012</v>
      </c>
      <c r="E17" s="13">
        <v>70006.355029999977</v>
      </c>
      <c r="F17" s="14">
        <f>D17-B17</f>
        <v>-30768.916619999989</v>
      </c>
      <c r="G17" s="15">
        <f>IF(B17=0,0,D17/B17*100)</f>
        <v>73.756805711950804</v>
      </c>
      <c r="H17" s="14">
        <f>D17-C17</f>
        <v>636.01338000001851</v>
      </c>
      <c r="I17" s="15">
        <f>IF(C17=0,0,D17/C17*100)</f>
        <v>100.7409255644711</v>
      </c>
      <c r="J17" s="14">
        <f>D17-E17</f>
        <v>16470.046440000035</v>
      </c>
      <c r="K17" s="15">
        <f>IF(E17=0,0,D17/E17*100)</f>
        <v>123.52650189106701</v>
      </c>
      <c r="L17" s="16"/>
      <c r="M17" s="17"/>
      <c r="N17" s="19"/>
      <c r="O17" s="17"/>
    </row>
    <row r="18" spans="1:15" ht="15.5" customHeight="1" x14ac:dyDescent="0.25">
      <c r="A18" s="18" t="s">
        <v>19</v>
      </c>
      <c r="B18" s="12">
        <v>39193.345999999998</v>
      </c>
      <c r="C18" s="12">
        <v>29423.896000000001</v>
      </c>
      <c r="D18" s="13">
        <v>31524.949540000001</v>
      </c>
      <c r="E18" s="13">
        <v>25218.022000000001</v>
      </c>
      <c r="F18" s="14">
        <f>D18-B18</f>
        <v>-7668.3964599999963</v>
      </c>
      <c r="G18" s="15">
        <f>IF(B18=0,0,D18/B18*100)</f>
        <v>80.434442979173056</v>
      </c>
      <c r="H18" s="14">
        <f>D18-C18</f>
        <v>2101.0535400000008</v>
      </c>
      <c r="I18" s="15">
        <f>IF(C18=0,0,D18/C18*100)</f>
        <v>107.14063678039101</v>
      </c>
      <c r="J18" s="14">
        <f>D18-E18</f>
        <v>6306.9275400000006</v>
      </c>
      <c r="K18" s="15">
        <f>IF(E18=0,0,D18/E18*100)</f>
        <v>125.00960440116992</v>
      </c>
      <c r="L18" s="16"/>
      <c r="M18" s="17"/>
      <c r="N18" s="19"/>
      <c r="O18" s="17"/>
    </row>
    <row r="19" spans="1:15" ht="16.5" customHeight="1" x14ac:dyDescent="0.25">
      <c r="A19" s="18" t="s">
        <v>20</v>
      </c>
      <c r="B19" s="12">
        <v>40326</v>
      </c>
      <c r="C19" s="13">
        <v>28397.722999999998</v>
      </c>
      <c r="D19" s="13">
        <v>32212.599099999999</v>
      </c>
      <c r="E19" s="13">
        <v>27198.442209999997</v>
      </c>
      <c r="F19" s="14">
        <f>D19-B19</f>
        <v>-8113.4009000000005</v>
      </c>
      <c r="G19" s="15">
        <f>IF(B19=0,0,D19/B19*100)</f>
        <v>79.880471903982539</v>
      </c>
      <c r="H19" s="14">
        <f>D19-C19</f>
        <v>3814.8761000000013</v>
      </c>
      <c r="I19" s="15">
        <f>IF(C19=0,0,D19/C19*100)</f>
        <v>113.43373938818968</v>
      </c>
      <c r="J19" s="14">
        <f>D19-E19</f>
        <v>5014.156890000002</v>
      </c>
      <c r="K19" s="15">
        <f>IF(E19=0,0,D19/E19*100)</f>
        <v>118.43545616063429</v>
      </c>
      <c r="L19" s="16"/>
      <c r="M19" s="17"/>
      <c r="N19" s="19"/>
      <c r="O19" s="17"/>
    </row>
    <row r="20" spans="1:15" ht="15.5" x14ac:dyDescent="0.25">
      <c r="A20" s="18" t="s">
        <v>21</v>
      </c>
      <c r="B20" s="12">
        <v>36428.559999999998</v>
      </c>
      <c r="C20" s="12">
        <v>27835.460000000003</v>
      </c>
      <c r="D20" s="13">
        <v>32904.919789999993</v>
      </c>
      <c r="E20" s="13">
        <v>24101.37486</v>
      </c>
      <c r="F20" s="14">
        <f>D20-B20</f>
        <v>-3523.640210000005</v>
      </c>
      <c r="G20" s="15">
        <f>IF(B20=0,0,D20/B20*100)</f>
        <v>90.327259134042066</v>
      </c>
      <c r="H20" s="14">
        <f>D20-C20</f>
        <v>5069.4597899999899</v>
      </c>
      <c r="I20" s="15">
        <f>IF(C20=0,0,D20/C20*100)</f>
        <v>118.21223644229335</v>
      </c>
      <c r="J20" s="14">
        <f>D20-E20</f>
        <v>8803.5449299999927</v>
      </c>
      <c r="K20" s="15">
        <f>IF(E20=0,0,D20/E20*100)</f>
        <v>136.52714826908422</v>
      </c>
      <c r="L20" s="16"/>
      <c r="M20" s="17"/>
      <c r="N20" s="19"/>
      <c r="O20" s="17"/>
    </row>
    <row r="21" spans="1:15" ht="15.5" x14ac:dyDescent="0.25">
      <c r="A21" s="18" t="s">
        <v>22</v>
      </c>
      <c r="B21" s="12">
        <v>11000</v>
      </c>
      <c r="C21" s="12">
        <v>7919.3</v>
      </c>
      <c r="D21" s="13">
        <v>9381.7884400000003</v>
      </c>
      <c r="E21" s="13">
        <v>8989.7883699999984</v>
      </c>
      <c r="F21" s="14">
        <f>D21-B21</f>
        <v>-1618.2115599999997</v>
      </c>
      <c r="G21" s="15">
        <f>IF(B21=0,0,D21/B21*100)</f>
        <v>85.288985818181814</v>
      </c>
      <c r="H21" s="14">
        <f>D21-C21</f>
        <v>1462.4884400000001</v>
      </c>
      <c r="I21" s="15">
        <f>IF(C21=0,0,D21/C21*100)</f>
        <v>118.46739535059918</v>
      </c>
      <c r="J21" s="14">
        <f>D21-E21</f>
        <v>392.00007000000187</v>
      </c>
      <c r="K21" s="15">
        <f>IF(E21=0,0,D21/E21*100)</f>
        <v>104.36050387246215</v>
      </c>
      <c r="L21" s="16"/>
      <c r="M21" s="17"/>
      <c r="N21" s="19"/>
      <c r="O21" s="17"/>
    </row>
    <row r="22" spans="1:15" ht="15.5" x14ac:dyDescent="0.25">
      <c r="A22" s="18" t="s">
        <v>23</v>
      </c>
      <c r="B22" s="12">
        <v>166955.79999999999</v>
      </c>
      <c r="C22" s="13">
        <v>125195.2</v>
      </c>
      <c r="D22" s="13">
        <v>132513.65108000001</v>
      </c>
      <c r="E22" s="13">
        <v>112514.98072000001</v>
      </c>
      <c r="F22" s="14">
        <f>D22-B22</f>
        <v>-34442.148919999978</v>
      </c>
      <c r="G22" s="15">
        <f>IF(B22=0,0,D22/B22*100)</f>
        <v>79.370498706843378</v>
      </c>
      <c r="H22" s="14">
        <f>D22-C22</f>
        <v>7318.4510800000135</v>
      </c>
      <c r="I22" s="15">
        <f>IF(C22=0,0,D22/C22*100)</f>
        <v>105.84563232456196</v>
      </c>
      <c r="J22" s="14">
        <f>D22-E22</f>
        <v>19998.670360000004</v>
      </c>
      <c r="K22" s="15">
        <f>IF(E22=0,0,D22/E22*100)</f>
        <v>117.77422902446017</v>
      </c>
      <c r="L22" s="16"/>
      <c r="M22" s="17"/>
      <c r="N22" s="19"/>
      <c r="O22" s="17"/>
    </row>
    <row r="23" spans="1:15" ht="15.5" x14ac:dyDescent="0.25">
      <c r="A23" s="18" t="s">
        <v>24</v>
      </c>
      <c r="B23" s="12">
        <v>14900</v>
      </c>
      <c r="C23" s="13">
        <v>11819.650000000001</v>
      </c>
      <c r="D23" s="13">
        <v>11979.73294</v>
      </c>
      <c r="E23" s="13">
        <v>9369.585860000001</v>
      </c>
      <c r="F23" s="14">
        <f>D23-B23</f>
        <v>-2920.2670600000001</v>
      </c>
      <c r="G23" s="15">
        <f>IF(B23=0,0,D23/B23*100)</f>
        <v>80.400892214765094</v>
      </c>
      <c r="H23" s="14">
        <f>D23-C23</f>
        <v>160.08293999999842</v>
      </c>
      <c r="I23" s="15">
        <f>IF(C23=0,0,D23/C23*100)</f>
        <v>101.35437969821439</v>
      </c>
      <c r="J23" s="14">
        <f>D23-E23</f>
        <v>2610.1470799999988</v>
      </c>
      <c r="K23" s="15">
        <f>IF(E23=0,0,D23/E23*100)</f>
        <v>127.85765688047175</v>
      </c>
      <c r="L23" s="16"/>
      <c r="M23" s="17"/>
      <c r="N23" s="19"/>
      <c r="O23" s="17"/>
    </row>
    <row r="24" spans="1:15" ht="15.5" x14ac:dyDescent="0.25">
      <c r="A24" s="18" t="s">
        <v>25</v>
      </c>
      <c r="B24" s="12">
        <v>41418.6</v>
      </c>
      <c r="C24" s="13">
        <v>29878.653000000002</v>
      </c>
      <c r="D24" s="13">
        <v>31283.730179999999</v>
      </c>
      <c r="E24" s="13">
        <v>22793.622380000001</v>
      </c>
      <c r="F24" s="14">
        <f>D24-B24</f>
        <v>-10134.86982</v>
      </c>
      <c r="G24" s="15">
        <f>IF(B24=0,0,D24/B24*100)</f>
        <v>75.530631600295521</v>
      </c>
      <c r="H24" s="14">
        <f>D24-C24</f>
        <v>1405.0771799999966</v>
      </c>
      <c r="I24" s="15">
        <f>IF(C24=0,0,D24/C24*100)</f>
        <v>104.70261219607188</v>
      </c>
      <c r="J24" s="14">
        <f>D24-E24</f>
        <v>8490.107799999998</v>
      </c>
      <c r="K24" s="15">
        <f>IF(E24=0,0,D24/E24*100)</f>
        <v>137.24773385492927</v>
      </c>
      <c r="L24" s="16"/>
      <c r="M24" s="17"/>
      <c r="N24" s="19"/>
      <c r="O24" s="17"/>
    </row>
    <row r="25" spans="1:15" ht="15.5" x14ac:dyDescent="0.25">
      <c r="A25" s="18" t="s">
        <v>26</v>
      </c>
      <c r="B25" s="12">
        <v>99004.24</v>
      </c>
      <c r="C25" s="12">
        <v>76502.957999999999</v>
      </c>
      <c r="D25" s="13">
        <v>81009.408429999996</v>
      </c>
      <c r="E25" s="13">
        <v>61709.384399999988</v>
      </c>
      <c r="F25" s="14">
        <f>D25-B25</f>
        <v>-17994.831570000009</v>
      </c>
      <c r="G25" s="15">
        <f>IF(B25=0,0,D25/B25*100)</f>
        <v>81.824180893666764</v>
      </c>
      <c r="H25" s="14">
        <f>D25-C25</f>
        <v>4506.4504299999971</v>
      </c>
      <c r="I25" s="15">
        <f>IF(C25=0,0,D25/C25*100)</f>
        <v>105.89055710760881</v>
      </c>
      <c r="J25" s="14">
        <f>D25-E25</f>
        <v>19300.024030000008</v>
      </c>
      <c r="K25" s="15">
        <f>IF(E25=0,0,D25/E25*100)</f>
        <v>131.27567098206219</v>
      </c>
      <c r="L25" s="16"/>
      <c r="M25" s="17"/>
      <c r="N25" s="19"/>
      <c r="O25" s="17"/>
    </row>
    <row r="26" spans="1:15" ht="15.5" x14ac:dyDescent="0.25">
      <c r="A26" s="18" t="s">
        <v>27</v>
      </c>
      <c r="B26" s="12">
        <v>151984.61062000002</v>
      </c>
      <c r="C26" s="13">
        <v>116663.31061999999</v>
      </c>
      <c r="D26" s="13">
        <v>120370.89405000002</v>
      </c>
      <c r="E26" s="13">
        <v>100344.89015000001</v>
      </c>
      <c r="F26" s="14">
        <f>D26-B26</f>
        <v>-31613.716570000004</v>
      </c>
      <c r="G26" s="15">
        <f>IF(B26=0,0,D26/B26*100)</f>
        <v>79.199396280296895</v>
      </c>
      <c r="H26" s="14">
        <f>D26-C26</f>
        <v>3707.5834300000279</v>
      </c>
      <c r="I26" s="15">
        <f>IF(C26=0,0,D26/C26*100)</f>
        <v>103.17802007357437</v>
      </c>
      <c r="J26" s="14">
        <f>D26-E26</f>
        <v>20026.003900000011</v>
      </c>
      <c r="K26" s="15">
        <f>IF(E26=0,0,D26/E26*100)</f>
        <v>119.95717357412445</v>
      </c>
      <c r="L26" s="16"/>
      <c r="M26" s="17"/>
      <c r="N26" s="19"/>
      <c r="O26" s="17"/>
    </row>
    <row r="27" spans="1:15" ht="15.5" x14ac:dyDescent="0.25">
      <c r="A27" s="18" t="s">
        <v>28</v>
      </c>
      <c r="B27" s="12">
        <v>21493.790670000002</v>
      </c>
      <c r="C27" s="13">
        <v>16245.990669999999</v>
      </c>
      <c r="D27" s="13">
        <v>16508.06018</v>
      </c>
      <c r="E27" s="13">
        <v>13818.043889999999</v>
      </c>
      <c r="F27" s="14">
        <f>D27-B27</f>
        <v>-4985.7304900000017</v>
      </c>
      <c r="G27" s="15">
        <f>IF(B27=0,0,D27/B27*100)</f>
        <v>76.803856674016814</v>
      </c>
      <c r="H27" s="14">
        <f>D27-C27</f>
        <v>262.06951000000117</v>
      </c>
      <c r="I27" s="15">
        <f>IF(C27=0,0,D27/C27*100)</f>
        <v>101.61313345134404</v>
      </c>
      <c r="J27" s="14">
        <f>D27-E27</f>
        <v>2690.0162900000014</v>
      </c>
      <c r="K27" s="15">
        <f>IF(E27=0,0,D27/E27*100)</f>
        <v>119.46741746816092</v>
      </c>
      <c r="L27" s="16"/>
      <c r="M27" s="17"/>
      <c r="N27" s="19"/>
      <c r="O27" s="17"/>
    </row>
    <row r="28" spans="1:15" ht="15.5" x14ac:dyDescent="0.25">
      <c r="A28" s="18" t="s">
        <v>29</v>
      </c>
      <c r="B28" s="12">
        <v>36055.099999999991</v>
      </c>
      <c r="C28" s="13">
        <v>28762.95</v>
      </c>
      <c r="D28" s="13">
        <v>28918.228220000005</v>
      </c>
      <c r="E28" s="13">
        <v>27327.233579999996</v>
      </c>
      <c r="F28" s="14">
        <f>D28-B28</f>
        <v>-7136.8717799999868</v>
      </c>
      <c r="G28" s="15">
        <f>IF(B28=0,0,D28/B28*100)</f>
        <v>80.205652515178201</v>
      </c>
      <c r="H28" s="14">
        <f>D28-C28</f>
        <v>155.27822000000378</v>
      </c>
      <c r="I28" s="15">
        <f>IF(C28=0,0,D28/C28*100)</f>
        <v>100.53985498705802</v>
      </c>
      <c r="J28" s="14">
        <f>D28-E28</f>
        <v>1590.9946400000081</v>
      </c>
      <c r="K28" s="15">
        <f>IF(E28=0,0,D28/E28*100)</f>
        <v>105.82201134755334</v>
      </c>
      <c r="L28" s="16"/>
      <c r="M28" s="17"/>
      <c r="N28" s="19"/>
      <c r="O28" s="25"/>
    </row>
    <row r="29" spans="1:15" ht="15.5" x14ac:dyDescent="0.25">
      <c r="A29" s="18" t="s">
        <v>30</v>
      </c>
      <c r="B29" s="12">
        <v>26445</v>
      </c>
      <c r="C29" s="13">
        <v>20475.5</v>
      </c>
      <c r="D29" s="13">
        <v>20986.303010000003</v>
      </c>
      <c r="E29" s="13">
        <v>17292.93247</v>
      </c>
      <c r="F29" s="14">
        <f>D29-B29</f>
        <v>-5458.6969899999967</v>
      </c>
      <c r="G29" s="15">
        <f>IF(B29=0,0,D29/B29*100)</f>
        <v>79.358302174324081</v>
      </c>
      <c r="H29" s="14">
        <f>D29-C29</f>
        <v>510.80301000000327</v>
      </c>
      <c r="I29" s="15">
        <f>IF(C29=0,0,D29/C29*100)</f>
        <v>102.49470347488463</v>
      </c>
      <c r="J29" s="14">
        <f>D29-E29</f>
        <v>3693.3705400000035</v>
      </c>
      <c r="K29" s="15">
        <f>IF(E29=0,0,D29/E29*100)</f>
        <v>121.35768786703649</v>
      </c>
      <c r="L29" s="16"/>
      <c r="M29" s="17"/>
      <c r="N29" s="19"/>
      <c r="O29" s="17"/>
    </row>
    <row r="30" spans="1:15" ht="15.5" x14ac:dyDescent="0.25">
      <c r="A30" s="18" t="s">
        <v>31</v>
      </c>
      <c r="B30" s="12">
        <v>11924.1</v>
      </c>
      <c r="C30" s="13">
        <v>8866.2500000000018</v>
      </c>
      <c r="D30" s="13">
        <v>8902.179009999998</v>
      </c>
      <c r="E30" s="13">
        <v>7610.5728199999994</v>
      </c>
      <c r="F30" s="14">
        <f>D30-B30</f>
        <v>-3021.9209900000023</v>
      </c>
      <c r="G30" s="15">
        <f>IF(B30=0,0,D30/B30*100)</f>
        <v>74.657030803163323</v>
      </c>
      <c r="H30" s="14">
        <f>D30-C30</f>
        <v>35.929009999996197</v>
      </c>
      <c r="I30" s="15">
        <f>IF(C30=0,0,D30/C30*100)</f>
        <v>100.40523344142107</v>
      </c>
      <c r="J30" s="14">
        <f>D30-E30</f>
        <v>1291.6061899999986</v>
      </c>
      <c r="K30" s="15">
        <f>IF(E30=0,0,D30/E30*100)</f>
        <v>116.97120861396604</v>
      </c>
      <c r="L30" s="16"/>
      <c r="M30" s="17"/>
      <c r="N30" s="19"/>
      <c r="O30" s="17"/>
    </row>
    <row r="31" spans="1:15" ht="15.5" x14ac:dyDescent="0.25">
      <c r="A31" s="18" t="s">
        <v>32</v>
      </c>
      <c r="B31" s="12">
        <v>17100</v>
      </c>
      <c r="C31" s="12">
        <v>13589.004999999999</v>
      </c>
      <c r="D31" s="13">
        <v>13314.393870000002</v>
      </c>
      <c r="E31" s="13">
        <v>11297.056989999997</v>
      </c>
      <c r="F31" s="14">
        <f>D31-B31</f>
        <v>-3785.6061299999983</v>
      </c>
      <c r="G31" s="15">
        <f>IF(B31=0,0,D31/B31*100)</f>
        <v>77.861952456140358</v>
      </c>
      <c r="H31" s="14">
        <f>D31-C31</f>
        <v>-274.6111299999975</v>
      </c>
      <c r="I31" s="15">
        <f>IF(C31=0,0,D31/C31*100)</f>
        <v>97.979166760185919</v>
      </c>
      <c r="J31" s="14">
        <f>D31-E31</f>
        <v>2017.3368800000044</v>
      </c>
      <c r="K31" s="15">
        <f>IF(E31=0,0,D31/E31*100)</f>
        <v>117.85718954755848</v>
      </c>
      <c r="L31" s="16"/>
      <c r="M31" s="17"/>
      <c r="N31" s="19"/>
      <c r="O31" s="17"/>
    </row>
    <row r="32" spans="1:15" ht="15.5" x14ac:dyDescent="0.25">
      <c r="A32" s="18" t="s">
        <v>33</v>
      </c>
      <c r="B32" s="12">
        <v>33954.754999999997</v>
      </c>
      <c r="C32" s="13">
        <v>23391.974999999999</v>
      </c>
      <c r="D32" s="13">
        <v>25295.802930000002</v>
      </c>
      <c r="E32" s="13">
        <v>21209.914109999998</v>
      </c>
      <c r="F32" s="14">
        <f>D32-B32</f>
        <v>-8658.9520699999957</v>
      </c>
      <c r="G32" s="15">
        <f>IF(B32=0,0,D32/B32*100)</f>
        <v>74.498558243168006</v>
      </c>
      <c r="H32" s="14">
        <f>D32-C32</f>
        <v>1903.8279300000031</v>
      </c>
      <c r="I32" s="15">
        <f>IF(C32=0,0,D32/C32*100)</f>
        <v>108.13880798863715</v>
      </c>
      <c r="J32" s="14">
        <f>D32-E32</f>
        <v>4085.8888200000038</v>
      </c>
      <c r="K32" s="15">
        <f>IF(E32=0,0,D32/E32*100)</f>
        <v>119.26405170152763</v>
      </c>
      <c r="L32" s="16"/>
      <c r="M32" s="17"/>
      <c r="N32" s="19"/>
      <c r="O32" s="17"/>
    </row>
    <row r="33" spans="1:15" ht="15.5" x14ac:dyDescent="0.25">
      <c r="A33" s="18" t="s">
        <v>34</v>
      </c>
      <c r="B33" s="12">
        <v>103504.1</v>
      </c>
      <c r="C33" s="12">
        <v>80715.37000000001</v>
      </c>
      <c r="D33" s="13">
        <v>81832.605689999997</v>
      </c>
      <c r="E33" s="13">
        <v>64813.133249999999</v>
      </c>
      <c r="F33" s="14">
        <f>D33-B33</f>
        <v>-21671.494310000009</v>
      </c>
      <c r="G33" s="15">
        <f>IF(B33=0,0,D33/B33*100)</f>
        <v>79.062187575178172</v>
      </c>
      <c r="H33" s="14">
        <f>D33-C33</f>
        <v>1117.2356899999868</v>
      </c>
      <c r="I33" s="15">
        <f>IF(C33=0,0,D33/C33*100)</f>
        <v>101.38416721623153</v>
      </c>
      <c r="J33" s="14">
        <f>D33-E33</f>
        <v>17019.472439999998</v>
      </c>
      <c r="K33" s="15">
        <f>IF(E33=0,0,D33/E33*100)</f>
        <v>126.25929589663836</v>
      </c>
      <c r="L33" s="16"/>
      <c r="M33" s="17"/>
      <c r="N33" s="19"/>
      <c r="O33" s="17"/>
    </row>
    <row r="34" spans="1:15" ht="15.5" x14ac:dyDescent="0.25">
      <c r="A34" s="18" t="s">
        <v>35</v>
      </c>
      <c r="B34" s="12">
        <v>110080.52</v>
      </c>
      <c r="C34" s="13">
        <v>79436.97</v>
      </c>
      <c r="D34" s="13">
        <v>84202.958879999991</v>
      </c>
      <c r="E34" s="13">
        <v>67499.538490000006</v>
      </c>
      <c r="F34" s="14">
        <f>D34-B34</f>
        <v>-25877.561120000013</v>
      </c>
      <c r="G34" s="15">
        <f>IF(B34=0,0,D34/B34*100)</f>
        <v>76.492152180967153</v>
      </c>
      <c r="H34" s="14">
        <f>D34-C34</f>
        <v>4765.9888799999899</v>
      </c>
      <c r="I34" s="15">
        <f>IF(C34=0,0,D34/C34*100)</f>
        <v>105.99971131829422</v>
      </c>
      <c r="J34" s="14">
        <f>D34-E34</f>
        <v>16703.420389999985</v>
      </c>
      <c r="K34" s="15">
        <f>IF(E34=0,0,D34/E34*100)</f>
        <v>124.74597717801372</v>
      </c>
      <c r="L34" s="16"/>
      <c r="M34" s="17"/>
      <c r="N34" s="19"/>
      <c r="O34" s="17"/>
    </row>
    <row r="35" spans="1:15" ht="15.5" x14ac:dyDescent="0.25">
      <c r="A35" s="18" t="s">
        <v>36</v>
      </c>
      <c r="B35" s="12">
        <v>75892</v>
      </c>
      <c r="C35" s="12">
        <v>54244.7</v>
      </c>
      <c r="D35" s="13">
        <v>66985.891609999991</v>
      </c>
      <c r="E35" s="13">
        <v>54002.493590000005</v>
      </c>
      <c r="F35" s="14">
        <f>D35-B35</f>
        <v>-8906.1083900000085</v>
      </c>
      <c r="G35" s="15">
        <f>IF(B35=0,0,D35/B35*100)</f>
        <v>88.264759935171028</v>
      </c>
      <c r="H35" s="14">
        <f>D35-C35</f>
        <v>12741.191609999994</v>
      </c>
      <c r="I35" s="15">
        <f>IF(C35=0,0,D35/C35*100)</f>
        <v>123.48836219944069</v>
      </c>
      <c r="J35" s="14">
        <f>D35-E35</f>
        <v>12983.398019999986</v>
      </c>
      <c r="K35" s="15">
        <f>IF(E35=0,0,D35/E35*100)</f>
        <v>124.04221945485163</v>
      </c>
      <c r="L35" s="16"/>
      <c r="M35" s="17"/>
      <c r="N35" s="19"/>
      <c r="O35" s="17"/>
    </row>
    <row r="36" spans="1:15" ht="15.5" x14ac:dyDescent="0.25">
      <c r="A36" s="18" t="s">
        <v>37</v>
      </c>
      <c r="B36" s="12">
        <v>23073.5</v>
      </c>
      <c r="C36" s="12">
        <v>16790.870000000003</v>
      </c>
      <c r="D36" s="13">
        <v>21104.91707</v>
      </c>
      <c r="E36" s="13">
        <v>15803.725800000017</v>
      </c>
      <c r="F36" s="14">
        <f>D36-B36</f>
        <v>-1968.5829300000005</v>
      </c>
      <c r="G36" s="15">
        <f>IF(B36=0,0,D36/B36*100)</f>
        <v>91.468208420915758</v>
      </c>
      <c r="H36" s="14">
        <f>D36-C36</f>
        <v>4314.0470699999969</v>
      </c>
      <c r="I36" s="15">
        <f>IF(C36=0,0,D36/C36*100)</f>
        <v>125.69281442831728</v>
      </c>
      <c r="J36" s="14">
        <f>D36-E36</f>
        <v>5301.191269999983</v>
      </c>
      <c r="K36" s="15">
        <f>IF(E36=0,0,D36/E36*100)</f>
        <v>133.5439334818121</v>
      </c>
      <c r="L36" s="16"/>
      <c r="M36" s="17"/>
      <c r="N36" s="19"/>
      <c r="O36" s="17"/>
    </row>
    <row r="37" spans="1:15" ht="15.5" x14ac:dyDescent="0.25">
      <c r="A37" s="18" t="s">
        <v>38</v>
      </c>
      <c r="B37" s="12">
        <v>36134.1</v>
      </c>
      <c r="C37" s="13">
        <v>26536.6</v>
      </c>
      <c r="D37" s="13">
        <v>28423.921900000008</v>
      </c>
      <c r="E37" s="13">
        <v>24327.149589999997</v>
      </c>
      <c r="F37" s="14">
        <f>D37-B37</f>
        <v>-7710.1780999999901</v>
      </c>
      <c r="G37" s="15">
        <f>IF(B37=0,0,D37/B37*100)</f>
        <v>78.662321463659012</v>
      </c>
      <c r="H37" s="14">
        <f>D37-C37</f>
        <v>1887.3219000000099</v>
      </c>
      <c r="I37" s="15">
        <f>IF(C37=0,0,D37/C37*100)</f>
        <v>107.11214662013977</v>
      </c>
      <c r="J37" s="14">
        <f>D37-E37</f>
        <v>4096.7723100000112</v>
      </c>
      <c r="K37" s="15">
        <f>IF(E37=0,0,D37/E37*100)</f>
        <v>116.840330162166</v>
      </c>
      <c r="L37" s="16"/>
      <c r="M37" s="17"/>
      <c r="N37" s="19"/>
      <c r="O37" s="17"/>
    </row>
    <row r="38" spans="1:15" ht="15.5" x14ac:dyDescent="0.25">
      <c r="A38" s="18" t="s">
        <v>39</v>
      </c>
      <c r="B38" s="12">
        <v>10000</v>
      </c>
      <c r="C38" s="13">
        <v>6985.4000000000005</v>
      </c>
      <c r="D38" s="13">
        <v>8328.3942399999996</v>
      </c>
      <c r="E38" s="13">
        <v>6623.0184399999998</v>
      </c>
      <c r="F38" s="14">
        <f>D38-B38</f>
        <v>-1671.6057600000004</v>
      </c>
      <c r="G38" s="15">
        <f>IF(B38=0,0,D38/B38*100)</f>
        <v>83.283942400000001</v>
      </c>
      <c r="H38" s="14">
        <f>D38-C38</f>
        <v>1342.9942399999991</v>
      </c>
      <c r="I38" s="15">
        <f>IF(C38=0,0,D38/C38*100)</f>
        <v>119.22573138259797</v>
      </c>
      <c r="J38" s="14">
        <f>D38-E38</f>
        <v>1705.3757999999998</v>
      </c>
      <c r="K38" s="15">
        <f>IF(E38=0,0,D38/E38*100)</f>
        <v>125.74922318954013</v>
      </c>
      <c r="L38" s="16"/>
      <c r="M38" s="17"/>
      <c r="N38" s="19"/>
      <c r="O38" s="17"/>
    </row>
    <row r="39" spans="1:15" ht="15.5" x14ac:dyDescent="0.25">
      <c r="A39" s="18" t="s">
        <v>40</v>
      </c>
      <c r="B39" s="12">
        <v>96280.000000000015</v>
      </c>
      <c r="C39" s="13">
        <v>81023.520000000004</v>
      </c>
      <c r="D39" s="13">
        <v>95132.749809999994</v>
      </c>
      <c r="E39" s="13">
        <v>76015.147560000027</v>
      </c>
      <c r="F39" s="14">
        <f>D39-B39</f>
        <v>-1147.2501900000207</v>
      </c>
      <c r="G39" s="15">
        <f>IF(B39=0,0,D39/B39*100)</f>
        <v>98.808423151225568</v>
      </c>
      <c r="H39" s="14">
        <f>D39-C39</f>
        <v>14109.22980999999</v>
      </c>
      <c r="I39" s="15">
        <f>IF(C39=0,0,D39/C39*100)</f>
        <v>117.41374579875077</v>
      </c>
      <c r="J39" s="14">
        <f>D39-E39</f>
        <v>19117.602249999967</v>
      </c>
      <c r="K39" s="15">
        <f>IF(E39=0,0,D39/E39*100)</f>
        <v>125.1497272105012</v>
      </c>
      <c r="L39" s="16"/>
      <c r="M39" s="17"/>
      <c r="N39" s="19"/>
      <c r="O39" s="17"/>
    </row>
    <row r="40" spans="1:15" ht="15.5" x14ac:dyDescent="0.25">
      <c r="A40" s="18" t="s">
        <v>41</v>
      </c>
      <c r="B40" s="12">
        <v>47161.4</v>
      </c>
      <c r="C40" s="13">
        <v>34376.65</v>
      </c>
      <c r="D40" s="13">
        <v>33474.441039999998</v>
      </c>
      <c r="E40" s="13">
        <v>31294.16257</v>
      </c>
      <c r="F40" s="14">
        <f>D40-B40</f>
        <v>-13686.958960000004</v>
      </c>
      <c r="G40" s="15">
        <f>IF(B40=0,0,D40/B40*100)</f>
        <v>70.978471885906686</v>
      </c>
      <c r="H40" s="14">
        <f>D40-C40</f>
        <v>-902.20896000000357</v>
      </c>
      <c r="I40" s="15">
        <f>IF(C40=0,0,D40/C40*100)</f>
        <v>97.375518091495238</v>
      </c>
      <c r="J40" s="14">
        <f>D40-E40</f>
        <v>2180.2784699999975</v>
      </c>
      <c r="K40" s="15">
        <f>IF(E40=0,0,D40/E40*100)</f>
        <v>106.96704526003234</v>
      </c>
      <c r="L40" s="16"/>
      <c r="M40" s="17"/>
      <c r="N40" s="19"/>
      <c r="O40" s="17"/>
    </row>
    <row r="41" spans="1:15" ht="15.5" x14ac:dyDescent="0.25">
      <c r="A41" s="18" t="s">
        <v>42</v>
      </c>
      <c r="B41" s="12">
        <v>36692.767</v>
      </c>
      <c r="C41" s="13">
        <v>28297.275000000001</v>
      </c>
      <c r="D41" s="13">
        <v>32393.688179999997</v>
      </c>
      <c r="E41" s="13">
        <v>26272.79349</v>
      </c>
      <c r="F41" s="14">
        <f>D41-B41</f>
        <v>-4299.0788200000025</v>
      </c>
      <c r="G41" s="15">
        <f>IF(B41=0,0,D41/B41*100)</f>
        <v>88.283579649362494</v>
      </c>
      <c r="H41" s="14">
        <f>D41-C41</f>
        <v>4096.4131799999959</v>
      </c>
      <c r="I41" s="15">
        <f>IF(C41=0,0,D41/C41*100)</f>
        <v>114.47635215758407</v>
      </c>
      <c r="J41" s="14">
        <f>D41-E41</f>
        <v>6120.8946899999974</v>
      </c>
      <c r="K41" s="15">
        <f>IF(E41=0,0,D41/E41*100)</f>
        <v>123.29746432304485</v>
      </c>
      <c r="L41" s="16"/>
      <c r="M41" s="17"/>
      <c r="N41" s="19"/>
      <c r="O41" s="17"/>
    </row>
    <row r="42" spans="1:15" ht="15.5" x14ac:dyDescent="0.25">
      <c r="A42" s="18" t="s">
        <v>43</v>
      </c>
      <c r="B42" s="12">
        <v>29802.7</v>
      </c>
      <c r="C42" s="12">
        <v>21638.23</v>
      </c>
      <c r="D42" s="13">
        <v>22693.513690000003</v>
      </c>
      <c r="E42" s="13">
        <v>19792.746760000002</v>
      </c>
      <c r="F42" s="14">
        <f>D42-B42</f>
        <v>-7109.1863099999973</v>
      </c>
      <c r="G42" s="15">
        <f>IF(B42=0,0,D42/B42*100)</f>
        <v>76.145831384404786</v>
      </c>
      <c r="H42" s="14">
        <f>D42-C42</f>
        <v>1055.2836900000038</v>
      </c>
      <c r="I42" s="15">
        <f>IF(C42=0,0,D42/C42*100)</f>
        <v>104.87694090505558</v>
      </c>
      <c r="J42" s="14">
        <f>D42-E42</f>
        <v>2900.7669300000016</v>
      </c>
      <c r="K42" s="15">
        <f>IF(E42=0,0,D42/E42*100)</f>
        <v>114.65570678579229</v>
      </c>
      <c r="L42" s="16"/>
      <c r="M42" s="17"/>
      <c r="N42" s="19"/>
      <c r="O42" s="17"/>
    </row>
    <row r="43" spans="1:15" ht="15.5" x14ac:dyDescent="0.25">
      <c r="A43" s="18" t="s">
        <v>44</v>
      </c>
      <c r="B43" s="12">
        <v>14678</v>
      </c>
      <c r="C43" s="13">
        <v>9735.85</v>
      </c>
      <c r="D43" s="13">
        <v>11737.789409999999</v>
      </c>
      <c r="E43" s="13">
        <v>9321.738440000001</v>
      </c>
      <c r="F43" s="14">
        <f>D43-B43</f>
        <v>-2940.2105900000006</v>
      </c>
      <c r="G43" s="15">
        <f>IF(B43=0,0,D43/B43*100)</f>
        <v>79.968588431666433</v>
      </c>
      <c r="H43" s="14">
        <f>D43-C43</f>
        <v>2001.939409999999</v>
      </c>
      <c r="I43" s="15">
        <f>IF(C43=0,0,D43/C43*100)</f>
        <v>120.56255396293081</v>
      </c>
      <c r="J43" s="14">
        <f>D43-E43</f>
        <v>2416.0509699999984</v>
      </c>
      <c r="K43" s="15">
        <f>IF(E43=0,0,D43/E43*100)</f>
        <v>125.91845915384854</v>
      </c>
      <c r="L43" s="16"/>
      <c r="M43" s="17"/>
      <c r="N43" s="19"/>
      <c r="O43" s="17"/>
    </row>
    <row r="44" spans="1:15" ht="15.5" x14ac:dyDescent="0.25">
      <c r="A44" s="18" t="s">
        <v>45</v>
      </c>
      <c r="B44" s="12">
        <v>105107</v>
      </c>
      <c r="C44" s="13">
        <v>75616</v>
      </c>
      <c r="D44" s="13">
        <v>89769.163029999996</v>
      </c>
      <c r="E44" s="13">
        <v>75284.016180000006</v>
      </c>
      <c r="F44" s="14">
        <f>D44-B44</f>
        <v>-15337.836970000004</v>
      </c>
      <c r="G44" s="15">
        <f>IF(B44=0,0,D44/B44*100)</f>
        <v>85.407406766438015</v>
      </c>
      <c r="H44" s="14">
        <f>D44-C44</f>
        <v>14153.163029999996</v>
      </c>
      <c r="I44" s="15">
        <f>IF(C44=0,0,D44/C44*100)</f>
        <v>118.71715381665256</v>
      </c>
      <c r="J44" s="14">
        <f>D44-E44</f>
        <v>14485.14684999999</v>
      </c>
      <c r="K44" s="15">
        <f>IF(E44=0,0,D44/E44*100)</f>
        <v>119.24066699014408</v>
      </c>
      <c r="L44" s="16"/>
      <c r="M44" s="17"/>
      <c r="N44" s="19"/>
      <c r="O44" s="26"/>
    </row>
    <row r="45" spans="1:15" ht="15.5" x14ac:dyDescent="0.25">
      <c r="A45" s="18" t="s">
        <v>46</v>
      </c>
      <c r="B45" s="12">
        <v>40967.859999999993</v>
      </c>
      <c r="C45" s="12">
        <v>32777.474999999999</v>
      </c>
      <c r="D45" s="13">
        <v>42997.81356000001</v>
      </c>
      <c r="E45" s="13">
        <v>34416.103700000007</v>
      </c>
      <c r="F45" s="14">
        <f>D45-B45</f>
        <v>2029.9535600000163</v>
      </c>
      <c r="G45" s="15">
        <f>IF(B45=0,0,D45/B45*100)</f>
        <v>104.95499047301962</v>
      </c>
      <c r="H45" s="14">
        <f>D45-C45</f>
        <v>10220.338560000011</v>
      </c>
      <c r="I45" s="15">
        <f>IF(C45=0,0,D45/C45*100)</f>
        <v>131.18098193957897</v>
      </c>
      <c r="J45" s="14">
        <f>D45-E45</f>
        <v>8581.7098600000027</v>
      </c>
      <c r="K45" s="15">
        <f>IF(E45=0,0,D45/E45*100)</f>
        <v>124.93515807252756</v>
      </c>
      <c r="L45" s="16"/>
      <c r="M45" s="17"/>
      <c r="N45" s="19"/>
      <c r="O45" s="17"/>
    </row>
    <row r="46" spans="1:15" ht="15.5" x14ac:dyDescent="0.25">
      <c r="A46" s="18" t="s">
        <v>47</v>
      </c>
      <c r="B46" s="12">
        <v>92929.999999999985</v>
      </c>
      <c r="C46" s="12">
        <v>71201.8</v>
      </c>
      <c r="D46" s="13">
        <v>72701.010360000015</v>
      </c>
      <c r="E46" s="13">
        <v>53828.629420000005</v>
      </c>
      <c r="F46" s="14">
        <f>D46-B46</f>
        <v>-20228.989639999971</v>
      </c>
      <c r="G46" s="15">
        <f>IF(B46=0,0,D46/B46*100)</f>
        <v>78.232013730765118</v>
      </c>
      <c r="H46" s="14">
        <f>D46-C46</f>
        <v>1499.2103600000119</v>
      </c>
      <c r="I46" s="15">
        <f>IF(C46=0,0,D46/C46*100)</f>
        <v>102.10557929715263</v>
      </c>
      <c r="J46" s="14">
        <f>D46-E46</f>
        <v>18872.38094000001</v>
      </c>
      <c r="K46" s="15">
        <f>IF(E46=0,0,D46/E46*100)</f>
        <v>135.06011790258955</v>
      </c>
      <c r="L46" s="16"/>
      <c r="M46" s="17"/>
      <c r="N46" s="19"/>
      <c r="O46" s="17"/>
    </row>
    <row r="47" spans="1:15" ht="16" customHeight="1" x14ac:dyDescent="0.25">
      <c r="A47" s="18" t="s">
        <v>48</v>
      </c>
      <c r="B47" s="12">
        <v>36639.700000000004</v>
      </c>
      <c r="C47" s="13">
        <v>26098.734999999997</v>
      </c>
      <c r="D47" s="13">
        <v>27402.465989999997</v>
      </c>
      <c r="E47" s="13">
        <v>24834.927150000003</v>
      </c>
      <c r="F47" s="14">
        <f>D47-B47</f>
        <v>-9237.2340100000074</v>
      </c>
      <c r="G47" s="15">
        <f>IF(B47=0,0,D47/B47*100)</f>
        <v>74.789002066064938</v>
      </c>
      <c r="H47" s="14">
        <f>D47-C47</f>
        <v>1303.73099</v>
      </c>
      <c r="I47" s="15">
        <f>IF(C47=0,0,D47/C47*100)</f>
        <v>104.9953800059658</v>
      </c>
      <c r="J47" s="14">
        <f>D47-E47</f>
        <v>2567.5388399999938</v>
      </c>
      <c r="K47" s="15">
        <f>IF(E47=0,0,D47/E47*100)</f>
        <v>110.33841905189561</v>
      </c>
      <c r="L47" s="16"/>
      <c r="M47" s="17"/>
      <c r="N47" s="19"/>
      <c r="O47" s="17"/>
    </row>
    <row r="48" spans="1:15" ht="15.5" x14ac:dyDescent="0.25">
      <c r="A48" s="18" t="s">
        <v>49</v>
      </c>
      <c r="B48" s="12">
        <v>7502.1</v>
      </c>
      <c r="C48" s="13">
        <v>5815.2999999999984</v>
      </c>
      <c r="D48" s="13">
        <v>6480.9755299999988</v>
      </c>
      <c r="E48" s="13">
        <v>5423.2669900000001</v>
      </c>
      <c r="F48" s="14">
        <f>D48-B48</f>
        <v>-1021.1244700000016</v>
      </c>
      <c r="G48" s="15">
        <f>IF(B48=0,0,D48/B48*100)</f>
        <v>86.388818197571325</v>
      </c>
      <c r="H48" s="14">
        <f>D48-C48</f>
        <v>665.67553000000044</v>
      </c>
      <c r="I48" s="15">
        <f>IF(C48=0,0,D48/C48*100)</f>
        <v>111.44696799821163</v>
      </c>
      <c r="J48" s="14">
        <f>D48-E48</f>
        <v>1057.7085399999987</v>
      </c>
      <c r="K48" s="15">
        <f>IF(E48=0,0,D48/E48*100)</f>
        <v>119.50316187549525</v>
      </c>
      <c r="L48" s="16"/>
      <c r="M48" s="17"/>
      <c r="N48" s="19"/>
      <c r="O48" s="17"/>
    </row>
    <row r="49" spans="1:15" ht="15.5" x14ac:dyDescent="0.25">
      <c r="A49" s="18" t="s">
        <v>50</v>
      </c>
      <c r="B49" s="12">
        <v>14341.999999999998</v>
      </c>
      <c r="C49" s="13">
        <v>10563.470000000001</v>
      </c>
      <c r="D49" s="13">
        <v>10683.912089999998</v>
      </c>
      <c r="E49" s="13">
        <v>9369.411540000001</v>
      </c>
      <c r="F49" s="14">
        <f>D49-B49</f>
        <v>-3658.0879100000002</v>
      </c>
      <c r="G49" s="15">
        <f>IF(B49=0,0,D49/B49*100)</f>
        <v>74.493878747733916</v>
      </c>
      <c r="H49" s="14">
        <f>D49-C49</f>
        <v>120.44208999999682</v>
      </c>
      <c r="I49" s="15">
        <f>IF(C49=0,0,D49/C49*100)</f>
        <v>101.14017543477661</v>
      </c>
      <c r="J49" s="14">
        <f>D49-E49</f>
        <v>1314.500549999997</v>
      </c>
      <c r="K49" s="15">
        <f>IF(E49=0,0,D49/E49*100)</f>
        <v>114.02970233923566</v>
      </c>
      <c r="L49" s="16"/>
      <c r="M49" s="17"/>
      <c r="N49" s="19"/>
      <c r="O49" s="17"/>
    </row>
    <row r="50" spans="1:15" ht="15.5" x14ac:dyDescent="0.25">
      <c r="A50" s="18" t="s">
        <v>51</v>
      </c>
      <c r="B50" s="12">
        <v>29435.399999999998</v>
      </c>
      <c r="C50" s="12">
        <v>21799.010000000002</v>
      </c>
      <c r="D50" s="13">
        <v>22210.02954</v>
      </c>
      <c r="E50" s="13">
        <v>17849.28686</v>
      </c>
      <c r="F50" s="14">
        <f>D50-B50</f>
        <v>-7225.3704599999983</v>
      </c>
      <c r="G50" s="15">
        <f>IF(B50=0,0,D50/B50*100)</f>
        <v>75.45346603069774</v>
      </c>
      <c r="H50" s="14">
        <f>D50-C50</f>
        <v>411.01953999999751</v>
      </c>
      <c r="I50" s="15">
        <f>IF(C50=0,0,D50/C50*100)</f>
        <v>101.88549635969706</v>
      </c>
      <c r="J50" s="14">
        <f>D50-E50</f>
        <v>4360.7426799999994</v>
      </c>
      <c r="K50" s="15">
        <f>IF(E50=0,0,D50/E50*100)</f>
        <v>124.43090703961045</v>
      </c>
      <c r="L50" s="16"/>
      <c r="M50" s="17"/>
      <c r="N50" s="19"/>
      <c r="O50" s="17"/>
    </row>
    <row r="51" spans="1:15" ht="15.5" x14ac:dyDescent="0.25">
      <c r="A51" s="18" t="s">
        <v>52</v>
      </c>
      <c r="B51" s="12">
        <v>16715.800000000003</v>
      </c>
      <c r="C51" s="13">
        <v>12863.524000000001</v>
      </c>
      <c r="D51" s="13">
        <v>13461.464839999999</v>
      </c>
      <c r="E51" s="13">
        <v>9731.2723099999985</v>
      </c>
      <c r="F51" s="14">
        <f>D51-B51</f>
        <v>-3254.3351600000042</v>
      </c>
      <c r="G51" s="15">
        <f>IF(B51=0,0,D51/B51*100)</f>
        <v>80.531382524318289</v>
      </c>
      <c r="H51" s="14">
        <f>D51-C51</f>
        <v>597.94083999999748</v>
      </c>
      <c r="I51" s="15">
        <f>IF(C51=0,0,D51/C51*100)</f>
        <v>104.6483439530256</v>
      </c>
      <c r="J51" s="14">
        <f>D51-E51</f>
        <v>3730.1925300000003</v>
      </c>
      <c r="K51" s="15">
        <f>IF(E51=0,0,D51/E51*100)</f>
        <v>138.33201262045455</v>
      </c>
      <c r="L51" s="16"/>
      <c r="M51" s="17"/>
      <c r="N51" s="16"/>
      <c r="O51" s="17"/>
    </row>
    <row r="52" spans="1:15" ht="15.5" x14ac:dyDescent="0.25">
      <c r="A52" s="18" t="s">
        <v>53</v>
      </c>
      <c r="B52" s="12">
        <v>73856</v>
      </c>
      <c r="C52" s="13">
        <v>54965.3</v>
      </c>
      <c r="D52" s="13">
        <v>56539.922149999999</v>
      </c>
      <c r="E52" s="13">
        <v>46335.426970000008</v>
      </c>
      <c r="F52" s="14">
        <f>D52-B52</f>
        <v>-17316.077850000001</v>
      </c>
      <c r="G52" s="15">
        <f>IF(B52=0,0,D52/B52*100)</f>
        <v>76.554270675368286</v>
      </c>
      <c r="H52" s="14">
        <f>D52-C52</f>
        <v>1574.6221499999956</v>
      </c>
      <c r="I52" s="15">
        <f>IF(C52=0,0,D52/C52*100)</f>
        <v>102.86475676472247</v>
      </c>
      <c r="J52" s="14">
        <f>D52-E52</f>
        <v>10204.495179999991</v>
      </c>
      <c r="K52" s="15">
        <f>IF(E52=0,0,D52/E52*100)</f>
        <v>122.02309517209568</v>
      </c>
      <c r="L52" s="16"/>
      <c r="M52" s="17"/>
      <c r="N52" s="19"/>
      <c r="O52" s="17"/>
    </row>
    <row r="53" spans="1:15" ht="15.5" x14ac:dyDescent="0.25">
      <c r="A53" s="18" t="s">
        <v>54</v>
      </c>
      <c r="B53" s="12">
        <v>25245.1</v>
      </c>
      <c r="C53" s="13">
        <v>19497.099000000002</v>
      </c>
      <c r="D53" s="13">
        <v>19562.14646</v>
      </c>
      <c r="E53" s="13">
        <v>18091.372969999997</v>
      </c>
      <c r="F53" s="14">
        <f>D53-B53</f>
        <v>-5682.9535399999986</v>
      </c>
      <c r="G53" s="15">
        <f>IF(B53=0,0,D53/B53*100)</f>
        <v>77.488884813290497</v>
      </c>
      <c r="H53" s="14">
        <f>D53-C53</f>
        <v>65.047459999997955</v>
      </c>
      <c r="I53" s="15">
        <f>IF(C53=0,0,D53/C53*100)</f>
        <v>100.33362635128435</v>
      </c>
      <c r="J53" s="14">
        <f>D53-E53</f>
        <v>1470.7734900000032</v>
      </c>
      <c r="K53" s="15">
        <f>IF(E53=0,0,D53/E53*100)</f>
        <v>108.12969525551716</v>
      </c>
      <c r="L53" s="16"/>
      <c r="M53" s="17"/>
      <c r="N53" s="19"/>
      <c r="O53" s="17"/>
    </row>
    <row r="54" spans="1:15" ht="15.5" x14ac:dyDescent="0.25">
      <c r="A54" s="18" t="s">
        <v>55</v>
      </c>
      <c r="B54" s="12">
        <v>24622.191000000003</v>
      </c>
      <c r="C54" s="12">
        <v>18522.346000000005</v>
      </c>
      <c r="D54" s="13">
        <v>19125.434700000002</v>
      </c>
      <c r="E54" s="13">
        <v>14974.188380000001</v>
      </c>
      <c r="F54" s="14">
        <f>D54-B54</f>
        <v>-5496.7563000000009</v>
      </c>
      <c r="G54" s="15">
        <f>IF(B54=0,0,D54/B54*100)</f>
        <v>77.675600437020407</v>
      </c>
      <c r="H54" s="14">
        <f>D54-C54</f>
        <v>603.08869999999661</v>
      </c>
      <c r="I54" s="15">
        <f>IF(C54=0,0,D54/C54*100)</f>
        <v>103.25600601565263</v>
      </c>
      <c r="J54" s="14">
        <f>D54-E54</f>
        <v>4151.2463200000002</v>
      </c>
      <c r="K54" s="15">
        <f>IF(E54=0,0,D54/E54*100)</f>
        <v>127.7226799520202</v>
      </c>
      <c r="L54" s="16"/>
      <c r="M54" s="17"/>
      <c r="N54" s="19"/>
      <c r="O54" s="17"/>
    </row>
    <row r="55" spans="1:15" ht="15.5" x14ac:dyDescent="0.25">
      <c r="A55" s="18" t="s">
        <v>56</v>
      </c>
      <c r="B55" s="12">
        <v>28508.23</v>
      </c>
      <c r="C55" s="12">
        <v>20679.18</v>
      </c>
      <c r="D55" s="13">
        <v>23624.174629999998</v>
      </c>
      <c r="E55" s="13">
        <v>17759.268230000005</v>
      </c>
      <c r="F55" s="14">
        <f>D55-B55</f>
        <v>-4884.0553700000019</v>
      </c>
      <c r="G55" s="15">
        <f>IF(B55=0,0,D55/B55*100)</f>
        <v>82.867910880472053</v>
      </c>
      <c r="H55" s="14">
        <f>D55-C55</f>
        <v>2944.9946299999974</v>
      </c>
      <c r="I55" s="15">
        <f>IF(C55=0,0,D55/C55*100)</f>
        <v>114.2413511077325</v>
      </c>
      <c r="J55" s="14">
        <f>D55-E55</f>
        <v>5864.9063999999926</v>
      </c>
      <c r="K55" s="15">
        <f>IF(E55=0,0,D55/E55*100)</f>
        <v>133.02448233814411</v>
      </c>
      <c r="L55" s="16"/>
      <c r="M55" s="17"/>
      <c r="N55" s="19"/>
      <c r="O55" s="17"/>
    </row>
    <row r="56" spans="1:15" ht="15" customHeight="1" x14ac:dyDescent="0.25">
      <c r="A56" s="18" t="s">
        <v>57</v>
      </c>
      <c r="B56" s="12">
        <v>16028.529999999999</v>
      </c>
      <c r="C56" s="13">
        <v>11523.429999999998</v>
      </c>
      <c r="D56" s="13">
        <v>14324.659290000001</v>
      </c>
      <c r="E56" s="13">
        <v>15306.146070000001</v>
      </c>
      <c r="F56" s="14">
        <f>D56-B56</f>
        <v>-1703.8707099999974</v>
      </c>
      <c r="G56" s="15">
        <f>IF(B56=0,0,D56/B56*100)</f>
        <v>89.36976310366579</v>
      </c>
      <c r="H56" s="14">
        <f>D56-C56</f>
        <v>2801.2292900000029</v>
      </c>
      <c r="I56" s="15">
        <f>IF(C56=0,0,D56/C56*100)</f>
        <v>124.30898864313839</v>
      </c>
      <c r="J56" s="14">
        <f>D56-E56</f>
        <v>-981.48677999999927</v>
      </c>
      <c r="K56" s="15">
        <f>IF(E56=0,0,D56/E56*100)</f>
        <v>93.587629599826499</v>
      </c>
      <c r="L56" s="16"/>
      <c r="M56" s="17"/>
      <c r="N56" s="19"/>
      <c r="O56" s="17"/>
    </row>
    <row r="57" spans="1:15" ht="15.5" x14ac:dyDescent="0.25">
      <c r="A57" s="18" t="s">
        <v>58</v>
      </c>
      <c r="B57" s="12">
        <v>23466.399999999998</v>
      </c>
      <c r="C57" s="13">
        <v>17589.27</v>
      </c>
      <c r="D57" s="13">
        <v>18672.260860000002</v>
      </c>
      <c r="E57" s="13">
        <v>13145.390580000001</v>
      </c>
      <c r="F57" s="14">
        <f>D57-B57</f>
        <v>-4794.1391399999957</v>
      </c>
      <c r="G57" s="15">
        <f>IF(B57=0,0,D57/B57*100)</f>
        <v>79.570197644291426</v>
      </c>
      <c r="H57" s="14">
        <f>D57-C57</f>
        <v>1082.9908600000017</v>
      </c>
      <c r="I57" s="15">
        <f>IF(C57=0,0,D57/C57*100)</f>
        <v>106.15711089772346</v>
      </c>
      <c r="J57" s="14">
        <f>D57-E57</f>
        <v>5526.870280000001</v>
      </c>
      <c r="K57" s="15">
        <f>IF(E57=0,0,D57/E57*100)</f>
        <v>142.04416937149691</v>
      </c>
      <c r="L57" s="16"/>
      <c r="M57" s="17"/>
      <c r="N57" s="19"/>
      <c r="O57" s="17"/>
    </row>
    <row r="58" spans="1:15" ht="15.5" x14ac:dyDescent="0.25">
      <c r="A58" s="18" t="s">
        <v>59</v>
      </c>
      <c r="B58" s="12">
        <v>29638.560000000001</v>
      </c>
      <c r="C58" s="12">
        <v>22321.759999999998</v>
      </c>
      <c r="D58" s="13">
        <v>23159.006870000001</v>
      </c>
      <c r="E58" s="13">
        <v>18228.750700000001</v>
      </c>
      <c r="F58" s="14">
        <f>D58-B58</f>
        <v>-6479.5531300000002</v>
      </c>
      <c r="G58" s="15">
        <f>IF(B58=0,0,D58/B58*100)</f>
        <v>78.138097363704588</v>
      </c>
      <c r="H58" s="14">
        <f>D58-C58</f>
        <v>837.24687000000267</v>
      </c>
      <c r="I58" s="15">
        <f>IF(C58=0,0,D58/C58*100)</f>
        <v>103.75081028556889</v>
      </c>
      <c r="J58" s="14">
        <f>D58-E58</f>
        <v>4930.2561700000006</v>
      </c>
      <c r="K58" s="15">
        <f>IF(E58=0,0,D58/E58*100)</f>
        <v>127.04659387327075</v>
      </c>
      <c r="L58" s="16"/>
      <c r="M58" s="17"/>
      <c r="N58" s="19"/>
      <c r="O58" s="17"/>
    </row>
    <row r="59" spans="1:15" ht="15.5" x14ac:dyDescent="0.25">
      <c r="A59" s="18" t="s">
        <v>60</v>
      </c>
      <c r="B59" s="12">
        <v>127926.1</v>
      </c>
      <c r="C59" s="12">
        <v>91342.183999999979</v>
      </c>
      <c r="D59" s="13">
        <v>105062.53326000001</v>
      </c>
      <c r="E59" s="13">
        <v>86772.773099999991</v>
      </c>
      <c r="F59" s="14">
        <f>D59-B59</f>
        <v>-22863.566739999995</v>
      </c>
      <c r="G59" s="15">
        <f>IF(B59=0,0,D59/B59*100)</f>
        <v>82.127519919703644</v>
      </c>
      <c r="H59" s="14">
        <f>D59-C59</f>
        <v>13720.349260000032</v>
      </c>
      <c r="I59" s="15">
        <f>IF(C59=0,0,D59/C59*100)</f>
        <v>115.02082461702474</v>
      </c>
      <c r="J59" s="14">
        <f>D59-E59</f>
        <v>18289.76016000002</v>
      </c>
      <c r="K59" s="15">
        <f>IF(E59=0,0,D59/E59*100)</f>
        <v>121.07776380377086</v>
      </c>
      <c r="L59" s="16"/>
      <c r="M59" s="17"/>
      <c r="N59" s="19"/>
      <c r="O59" s="17"/>
    </row>
    <row r="60" spans="1:15" ht="15.5" x14ac:dyDescent="0.25">
      <c r="A60" s="18" t="s">
        <v>61</v>
      </c>
      <c r="B60" s="12">
        <v>21287.698</v>
      </c>
      <c r="C60" s="12">
        <v>15967.328000000001</v>
      </c>
      <c r="D60" s="13">
        <v>16481.424059999998</v>
      </c>
      <c r="E60" s="13">
        <v>13781.669850000002</v>
      </c>
      <c r="F60" s="14">
        <f>D60-B60</f>
        <v>-4806.2739400000028</v>
      </c>
      <c r="G60" s="15">
        <f>IF(B60=0,0,D60/B60*100)</f>
        <v>77.422293664632022</v>
      </c>
      <c r="H60" s="14">
        <f>D60-C60</f>
        <v>514.09605999999621</v>
      </c>
      <c r="I60" s="15">
        <f>IF(C60=0,0,D60/C60*100)</f>
        <v>103.21967495125044</v>
      </c>
      <c r="J60" s="14">
        <f>D60-E60</f>
        <v>2699.7542099999955</v>
      </c>
      <c r="K60" s="15">
        <f>IF(E60=0,0,D60/E60*100)</f>
        <v>119.58945642570298</v>
      </c>
      <c r="L60" s="16"/>
      <c r="M60" s="17"/>
      <c r="N60" s="19"/>
      <c r="O60" s="17"/>
    </row>
    <row r="61" spans="1:15" ht="15.5" x14ac:dyDescent="0.25">
      <c r="A61" s="18" t="s">
        <v>62</v>
      </c>
      <c r="B61" s="12">
        <v>12622.6</v>
      </c>
      <c r="C61" s="13">
        <v>9415.1</v>
      </c>
      <c r="D61" s="13">
        <v>9710.7784199999969</v>
      </c>
      <c r="E61" s="13">
        <v>8115.1164300000009</v>
      </c>
      <c r="F61" s="14">
        <f>D61-B61</f>
        <v>-2911.8215800000035</v>
      </c>
      <c r="G61" s="15">
        <f>IF(B61=0,0,D61/B61*100)</f>
        <v>76.931681428548771</v>
      </c>
      <c r="H61" s="14">
        <f>D61-C61</f>
        <v>295.67841999999655</v>
      </c>
      <c r="I61" s="15">
        <f>IF(C61=0,0,D61/C61*100)</f>
        <v>103.14047030833444</v>
      </c>
      <c r="J61" s="14">
        <f>D61-E61</f>
        <v>1595.661989999996</v>
      </c>
      <c r="K61" s="15">
        <f>IF(E61=0,0,D61/E61*100)</f>
        <v>119.66283544745144</v>
      </c>
      <c r="L61" s="16"/>
      <c r="M61" s="17"/>
      <c r="N61" s="19"/>
      <c r="O61" s="17"/>
    </row>
    <row r="62" spans="1:15" ht="15.5" x14ac:dyDescent="0.25">
      <c r="A62" s="18" t="s">
        <v>63</v>
      </c>
      <c r="B62" s="12">
        <v>45145.599999999999</v>
      </c>
      <c r="C62" s="13">
        <v>34184.745000000003</v>
      </c>
      <c r="D62" s="13">
        <v>33939.13029999999</v>
      </c>
      <c r="E62" s="13">
        <v>30362.928639999995</v>
      </c>
      <c r="F62" s="14">
        <f>D62-B62</f>
        <v>-11206.469700000009</v>
      </c>
      <c r="G62" s="15">
        <f>IF(B62=0,0,D62/B62*100)</f>
        <v>75.17705003366882</v>
      </c>
      <c r="H62" s="14">
        <f>D62-C62</f>
        <v>-245.61470000001282</v>
      </c>
      <c r="I62" s="15">
        <f>IF(C62=0,0,D62/C62*100)</f>
        <v>99.28150787727094</v>
      </c>
      <c r="J62" s="14">
        <f>D62-E62</f>
        <v>3576.2016599999952</v>
      </c>
      <c r="K62" s="15">
        <f>IF(E62=0,0,D62/E62*100)</f>
        <v>111.77818418770291</v>
      </c>
      <c r="L62" s="16"/>
      <c r="M62" s="17"/>
      <c r="N62" s="19"/>
      <c r="O62" s="17"/>
    </row>
    <row r="63" spans="1:15" ht="15.5" x14ac:dyDescent="0.25">
      <c r="A63" s="18" t="s">
        <v>64</v>
      </c>
      <c r="B63" s="12">
        <v>20117.999999999996</v>
      </c>
      <c r="C63" s="12">
        <v>14925.593000000001</v>
      </c>
      <c r="D63" s="13">
        <v>15578.27433</v>
      </c>
      <c r="E63" s="13">
        <v>12256.50094</v>
      </c>
      <c r="F63" s="14">
        <f>D63-B63</f>
        <v>-4539.7256699999962</v>
      </c>
      <c r="G63" s="15">
        <f>IF(B63=0,0,D63/B63*100)</f>
        <v>77.43450805249033</v>
      </c>
      <c r="H63" s="14">
        <f>D63-C63</f>
        <v>652.68132999999943</v>
      </c>
      <c r="I63" s="15">
        <f>IF(C63=0,0,D63/C63*100)</f>
        <v>104.37290049380282</v>
      </c>
      <c r="J63" s="14">
        <f>D63-E63</f>
        <v>3321.7733900000003</v>
      </c>
      <c r="K63" s="15">
        <f>IF(E63=0,0,D63/E63*100)</f>
        <v>127.10213466519753</v>
      </c>
      <c r="L63" s="16"/>
      <c r="M63" s="17"/>
      <c r="N63" s="19"/>
      <c r="O63" s="17"/>
    </row>
    <row r="64" spans="1:15" ht="15.5" x14ac:dyDescent="0.25">
      <c r="A64" s="18" t="s">
        <v>65</v>
      </c>
      <c r="B64" s="12">
        <v>29778.000000000004</v>
      </c>
      <c r="C64" s="13">
        <v>23347.4</v>
      </c>
      <c r="D64" s="13">
        <v>23235.441369999997</v>
      </c>
      <c r="E64" s="13">
        <v>17180.475789999997</v>
      </c>
      <c r="F64" s="14">
        <f>D64-B64</f>
        <v>-6542.5586300000068</v>
      </c>
      <c r="G64" s="15">
        <f>IF(B64=0,0,D64/B64*100)</f>
        <v>78.028884982201603</v>
      </c>
      <c r="H64" s="14">
        <f>D64-C64</f>
        <v>-111.95863000000463</v>
      </c>
      <c r="I64" s="15">
        <f>IF(C64=0,0,D64/C64*100)</f>
        <v>99.520466390261859</v>
      </c>
      <c r="J64" s="14">
        <f>D64-E64</f>
        <v>6054.96558</v>
      </c>
      <c r="K64" s="15">
        <f>IF(E64=0,0,D64/E64*100)</f>
        <v>135.24329392276977</v>
      </c>
      <c r="L64" s="16"/>
      <c r="M64" s="17"/>
      <c r="N64" s="19"/>
      <c r="O64" s="17"/>
    </row>
    <row r="65" spans="1:15" ht="15.5" x14ac:dyDescent="0.25">
      <c r="A65" s="18" t="s">
        <v>66</v>
      </c>
      <c r="B65" s="12">
        <v>3047674.2430000002</v>
      </c>
      <c r="C65" s="13">
        <v>2244042.8430000003</v>
      </c>
      <c r="D65" s="13">
        <v>2293692.9195700004</v>
      </c>
      <c r="E65" s="13">
        <v>1898348.0670499997</v>
      </c>
      <c r="F65" s="14">
        <f>D65-B65</f>
        <v>-753981.32342999987</v>
      </c>
      <c r="G65" s="15">
        <f>IF(B65=0,0,D65/B65*100)</f>
        <v>75.260435882812303</v>
      </c>
      <c r="H65" s="14">
        <f>D65-C65</f>
        <v>49650.076570000034</v>
      </c>
      <c r="I65" s="15">
        <f>IF(C65=0,0,D65/C65*100)</f>
        <v>102.212528015001</v>
      </c>
      <c r="J65" s="14">
        <f>D65-E65</f>
        <v>395344.85252000066</v>
      </c>
      <c r="K65" s="15">
        <f>IF(E65=0,0,D65/E65*100)</f>
        <v>120.82573050654297</v>
      </c>
      <c r="L65" s="16"/>
      <c r="M65" s="17"/>
      <c r="N65" s="19"/>
      <c r="O65" s="17"/>
    </row>
    <row r="66" spans="1:15" ht="15.5" x14ac:dyDescent="0.25">
      <c r="A66" s="27" t="s">
        <v>67</v>
      </c>
      <c r="B66" s="28">
        <f t="shared" ref="B66:E66" si="1">SUM(B14:B65)</f>
        <v>5400662.2193800006</v>
      </c>
      <c r="C66" s="29">
        <f t="shared" si="1"/>
        <v>4009741.5863800002</v>
      </c>
      <c r="D66" s="29">
        <f t="shared" si="1"/>
        <v>4207498.5885500005</v>
      </c>
      <c r="E66" s="29">
        <f t="shared" si="1"/>
        <v>3455515.9854999995</v>
      </c>
      <c r="F66" s="20">
        <f>D66-B66</f>
        <v>-1193163.6308300002</v>
      </c>
      <c r="G66" s="21">
        <f>IF(B66=0,0,D66/B66*100)</f>
        <v>77.907086531936883</v>
      </c>
      <c r="H66" s="20">
        <f>D66-C66</f>
        <v>197757.00217000023</v>
      </c>
      <c r="I66" s="21">
        <f>IF(C66=0,0,D66/C66*100)</f>
        <v>104.93191388796043</v>
      </c>
      <c r="J66" s="20">
        <f>D66-E66</f>
        <v>751982.60305000097</v>
      </c>
      <c r="K66" s="21">
        <f>IF(E66=0,0,D66/E66*100)</f>
        <v>121.76180362659188</v>
      </c>
      <c r="L66" s="16"/>
      <c r="M66" s="17"/>
    </row>
    <row r="67" spans="1:15" ht="15.5" x14ac:dyDescent="0.25">
      <c r="A67" s="30" t="s">
        <v>68</v>
      </c>
      <c r="B67" s="31">
        <f t="shared" ref="B67:E67" si="2">B9+B13+B66</f>
        <v>6226292.7193800006</v>
      </c>
      <c r="C67" s="32">
        <f t="shared" si="2"/>
        <v>4613116.1263800003</v>
      </c>
      <c r="D67" s="32">
        <f t="shared" si="2"/>
        <v>4808146.7627400002</v>
      </c>
      <c r="E67" s="32">
        <f t="shared" si="2"/>
        <v>3943326.5658399994</v>
      </c>
      <c r="F67" s="33">
        <f>D67-B67</f>
        <v>-1418145.9566400005</v>
      </c>
      <c r="G67" s="34">
        <f>IF(B67=0,0,D67/B67*100)</f>
        <v>77.223268796440138</v>
      </c>
      <c r="H67" s="33">
        <f>D67-C67</f>
        <v>195030.63635999989</v>
      </c>
      <c r="I67" s="34">
        <f>IF(C67=0,0,D67/C67*100)</f>
        <v>104.22774174802845</v>
      </c>
      <c r="J67" s="33">
        <f>D67-E67</f>
        <v>864820.1969000008</v>
      </c>
      <c r="K67" s="34">
        <f>IF(E67=0,0,D67/E67*100)</f>
        <v>121.93123451635253</v>
      </c>
      <c r="L67" s="16"/>
      <c r="M67" s="17"/>
    </row>
    <row r="68" spans="1:15" x14ac:dyDescent="0.25">
      <c r="B68" s="35">
        <f>B67-'По платежах_Область'!C84</f>
        <v>0</v>
      </c>
      <c r="C68" s="35">
        <f>C67-'По платежах_Область'!D84</f>
        <v>0</v>
      </c>
      <c r="D68" s="35">
        <f>D67-'По платежах_Область'!E84</f>
        <v>0</v>
      </c>
      <c r="E68" s="35">
        <f>E67-'По платежах_Область'!F84</f>
        <v>0</v>
      </c>
    </row>
    <row r="69" spans="1:15" x14ac:dyDescent="0.25">
      <c r="D69" s="35"/>
    </row>
    <row r="71" spans="1:15" ht="15.5" x14ac:dyDescent="0.25">
      <c r="A71" s="36"/>
      <c r="E71" s="35"/>
      <c r="L71" s="37"/>
    </row>
    <row r="72" spans="1:15" ht="15.5" x14ac:dyDescent="0.25">
      <c r="A72" s="36"/>
      <c r="D72" s="38"/>
    </row>
    <row r="73" spans="1:15" ht="15.5" x14ac:dyDescent="0.25">
      <c r="A73" s="36"/>
      <c r="C73" s="35"/>
      <c r="D73" s="35"/>
    </row>
    <row r="74" spans="1:15" ht="15.5" x14ac:dyDescent="0.25">
      <c r="A74" s="36"/>
    </row>
    <row r="75" spans="1:15" ht="15.5" x14ac:dyDescent="0.25">
      <c r="A75" s="36"/>
    </row>
    <row r="76" spans="1:15" ht="15.5" x14ac:dyDescent="0.25">
      <c r="A76" s="36"/>
    </row>
    <row r="77" spans="1:15" ht="15.5" x14ac:dyDescent="0.25">
      <c r="A77" s="36"/>
    </row>
    <row r="78" spans="1:15" ht="15.5" x14ac:dyDescent="0.25">
      <c r="A78" s="36"/>
    </row>
    <row r="79" spans="1:15" ht="15.5" x14ac:dyDescent="0.25">
      <c r="A79" s="36"/>
    </row>
    <row r="80" spans="1:15" ht="15.5" x14ac:dyDescent="0.25">
      <c r="A80" s="36"/>
    </row>
    <row r="81" spans="1:1" ht="15.5" x14ac:dyDescent="0.25">
      <c r="A81" s="36"/>
    </row>
    <row r="82" spans="1:1" ht="15.5" x14ac:dyDescent="0.25">
      <c r="A82" s="36"/>
    </row>
    <row r="83" spans="1:1" ht="15.5" x14ac:dyDescent="0.25">
      <c r="A83" s="36"/>
    </row>
    <row r="84" spans="1:1" ht="15.5" x14ac:dyDescent="0.25">
      <c r="A84" s="36"/>
    </row>
    <row r="85" spans="1:1" ht="15.5" x14ac:dyDescent="0.25">
      <c r="A85" s="36"/>
    </row>
    <row r="86" spans="1:1" ht="15.5" x14ac:dyDescent="0.25">
      <c r="A86" s="36"/>
    </row>
    <row r="87" spans="1:1" ht="15.5" x14ac:dyDescent="0.25">
      <c r="A87" s="36"/>
    </row>
    <row r="88" spans="1:1" ht="15.5" x14ac:dyDescent="0.25">
      <c r="A88" s="36"/>
    </row>
    <row r="89" spans="1:1" ht="15.5" x14ac:dyDescent="0.25">
      <c r="A89" s="36"/>
    </row>
    <row r="90" spans="1:1" ht="15.5" x14ac:dyDescent="0.25">
      <c r="A90" s="36"/>
    </row>
    <row r="91" spans="1:1" ht="15.5" x14ac:dyDescent="0.25">
      <c r="A91" s="36"/>
    </row>
    <row r="92" spans="1:1" ht="15.5" x14ac:dyDescent="0.25">
      <c r="A92" s="36"/>
    </row>
    <row r="93" spans="1:1" ht="15.5" x14ac:dyDescent="0.25">
      <c r="A93" s="36"/>
    </row>
    <row r="94" spans="1:1" ht="15.5" x14ac:dyDescent="0.25">
      <c r="A94" s="36"/>
    </row>
    <row r="95" spans="1:1" ht="15.5" x14ac:dyDescent="0.25">
      <c r="A95" s="36"/>
    </row>
    <row r="96" spans="1:1" ht="15.5" x14ac:dyDescent="0.25">
      <c r="A96" s="36"/>
    </row>
    <row r="97" spans="1:1" ht="15.5" x14ac:dyDescent="0.25">
      <c r="A97" s="36"/>
    </row>
    <row r="98" spans="1:1" ht="15.5" x14ac:dyDescent="0.25">
      <c r="A98" s="36"/>
    </row>
    <row r="99" spans="1:1" ht="15.5" x14ac:dyDescent="0.25">
      <c r="A99" s="36"/>
    </row>
    <row r="100" spans="1:1" ht="15.5" x14ac:dyDescent="0.25">
      <c r="A100" s="36"/>
    </row>
    <row r="101" spans="1:1" ht="15.5" x14ac:dyDescent="0.25">
      <c r="A101" s="36"/>
    </row>
    <row r="102" spans="1:1" ht="15.5" x14ac:dyDescent="0.25">
      <c r="A102" s="36"/>
    </row>
    <row r="103" spans="1:1" ht="15.5" x14ac:dyDescent="0.25">
      <c r="A103" s="36"/>
    </row>
    <row r="104" spans="1:1" ht="15.5" x14ac:dyDescent="0.25">
      <c r="A104" s="36"/>
    </row>
    <row r="105" spans="1:1" ht="15.5" x14ac:dyDescent="0.25">
      <c r="A105" s="36"/>
    </row>
    <row r="106" spans="1:1" ht="15.5" x14ac:dyDescent="0.25">
      <c r="A106" s="36"/>
    </row>
    <row r="107" spans="1:1" ht="15.5" x14ac:dyDescent="0.25">
      <c r="A107" s="36"/>
    </row>
    <row r="108" spans="1:1" ht="15.5" x14ac:dyDescent="0.25">
      <c r="A108" s="36"/>
    </row>
    <row r="109" spans="1:1" ht="15.5" x14ac:dyDescent="0.25">
      <c r="A109" s="36"/>
    </row>
    <row r="110" spans="1:1" ht="15.5" x14ac:dyDescent="0.25">
      <c r="A110" s="36"/>
    </row>
    <row r="111" spans="1:1" ht="15.5" x14ac:dyDescent="0.25">
      <c r="A111" s="36"/>
    </row>
    <row r="112" spans="1:1" ht="15.5" x14ac:dyDescent="0.25">
      <c r="A112" s="36"/>
    </row>
    <row r="113" spans="1:2" ht="15.5" x14ac:dyDescent="0.25">
      <c r="A113" s="36"/>
    </row>
    <row r="114" spans="1:2" ht="15.5" x14ac:dyDescent="0.25">
      <c r="A114" s="36"/>
    </row>
    <row r="115" spans="1:2" ht="15.5" x14ac:dyDescent="0.25">
      <c r="A115" s="36"/>
    </row>
    <row r="116" spans="1:2" ht="15.5" x14ac:dyDescent="0.25">
      <c r="A116" s="36"/>
    </row>
    <row r="117" spans="1:2" ht="15.5" x14ac:dyDescent="0.25">
      <c r="A117" s="36"/>
    </row>
    <row r="118" spans="1:2" ht="15.5" x14ac:dyDescent="0.25">
      <c r="A118" s="36"/>
    </row>
    <row r="119" spans="1:2" ht="15.5" x14ac:dyDescent="0.25">
      <c r="A119" s="36"/>
      <c r="B119" s="35"/>
    </row>
    <row r="120" spans="1:2" ht="15.5" x14ac:dyDescent="0.25">
      <c r="A120" s="36"/>
    </row>
    <row r="121" spans="1:2" ht="15.5" x14ac:dyDescent="0.25">
      <c r="A121" s="36"/>
    </row>
    <row r="122" spans="1:2" ht="15.5" x14ac:dyDescent="0.25">
      <c r="A122" s="36"/>
    </row>
  </sheetData>
  <mergeCells count="14">
    <mergeCell ref="F7:G7"/>
    <mergeCell ref="H7:I7"/>
    <mergeCell ref="J7:K7"/>
    <mergeCell ref="F6:K6"/>
    <mergeCell ref="D7:D8"/>
    <mergeCell ref="E7:E8"/>
    <mergeCell ref="A1:K1"/>
    <mergeCell ref="A2:K2"/>
    <mergeCell ref="A3:K3"/>
    <mergeCell ref="A4:K4"/>
    <mergeCell ref="A6:A8"/>
    <mergeCell ref="B6:B8"/>
    <mergeCell ref="C6:C8"/>
    <mergeCell ref="D6:E6"/>
  </mergeCells>
  <printOptions horizontalCentered="1"/>
  <pageMargins left="0.19685039370078741" right="3.937007874015748E-2" top="0.35433070866141736" bottom="0.15748031496062992" header="0.27559055118110237" footer="0.19685039370078741"/>
  <pageSetup paperSize="9" scale="4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4025-3F0C-45DB-8893-E3A223D757A3}">
  <sheetPr>
    <tabColor indexed="11"/>
  </sheetPr>
  <dimension ref="A1:U88"/>
  <sheetViews>
    <sheetView view="pageBreakPreview" zoomScale="55" zoomScaleNormal="75" zoomScaleSheetLayoutView="55" workbookViewId="0">
      <selection activeCell="E92" sqref="E92"/>
    </sheetView>
  </sheetViews>
  <sheetFormatPr defaultColWidth="9" defaultRowHeight="13" x14ac:dyDescent="0.3"/>
  <cols>
    <col min="1" max="1" width="58.36328125" style="1" customWidth="1"/>
    <col min="2" max="2" width="12.36328125" style="39" customWidth="1"/>
    <col min="3" max="3" width="15.6328125" style="111" customWidth="1"/>
    <col min="4" max="4" width="15.26953125" style="111" customWidth="1"/>
    <col min="5" max="5" width="15.90625" style="112" customWidth="1"/>
    <col min="6" max="6" width="16.08984375" style="39" customWidth="1"/>
    <col min="7" max="7" width="15.26953125" style="44" customWidth="1"/>
    <col min="8" max="8" width="8.36328125" style="44" customWidth="1"/>
    <col min="9" max="9" width="11.36328125" style="44" customWidth="1"/>
    <col min="10" max="10" width="8.90625" style="44" customWidth="1"/>
    <col min="11" max="11" width="14.36328125" style="39" customWidth="1"/>
    <col min="12" max="12" width="11.36328125" style="39" customWidth="1"/>
    <col min="13" max="13" width="11.08984375" style="1" customWidth="1"/>
    <col min="14" max="14" width="10.90625" style="1" customWidth="1"/>
    <col min="15" max="16384" width="9" style="39"/>
  </cols>
  <sheetData>
    <row r="1" spans="1:14" ht="17.5" x14ac:dyDescent="0.35">
      <c r="A1" s="141" t="s">
        <v>0</v>
      </c>
      <c r="B1" s="141"/>
      <c r="C1" s="141"/>
      <c r="D1" s="141"/>
      <c r="E1" s="141"/>
      <c r="F1" s="141"/>
      <c r="G1" s="141"/>
      <c r="H1" s="141"/>
      <c r="I1" s="141"/>
      <c r="J1" s="141"/>
      <c r="K1" s="141"/>
      <c r="L1" s="141"/>
    </row>
    <row r="2" spans="1:14" ht="17.5" customHeight="1" x14ac:dyDescent="0.35">
      <c r="A2" s="141" t="s">
        <v>153</v>
      </c>
      <c r="B2" s="141"/>
      <c r="C2" s="141"/>
      <c r="D2" s="141"/>
      <c r="E2" s="141"/>
      <c r="F2" s="141"/>
      <c r="G2" s="141"/>
      <c r="H2" s="141"/>
      <c r="I2" s="141"/>
      <c r="J2" s="141"/>
      <c r="K2" s="141"/>
      <c r="L2" s="141"/>
    </row>
    <row r="3" spans="1:14" ht="17.5" customHeight="1" x14ac:dyDescent="0.35">
      <c r="A3" s="142" t="s">
        <v>161</v>
      </c>
      <c r="B3" s="142"/>
      <c r="C3" s="142"/>
      <c r="D3" s="142"/>
      <c r="E3" s="142"/>
      <c r="F3" s="142"/>
      <c r="G3" s="142"/>
      <c r="H3" s="142"/>
      <c r="I3" s="142"/>
      <c r="J3" s="142"/>
      <c r="K3" s="142"/>
      <c r="L3" s="142"/>
    </row>
    <row r="4" spans="1:14" ht="17.5" customHeight="1" x14ac:dyDescent="0.35">
      <c r="A4" s="118" t="s">
        <v>155</v>
      </c>
      <c r="B4" s="118"/>
      <c r="C4" s="118"/>
      <c r="D4" s="118"/>
      <c r="E4" s="118"/>
      <c r="F4" s="118"/>
      <c r="G4" s="118"/>
      <c r="H4" s="118"/>
      <c r="I4" s="118"/>
      <c r="J4" s="118"/>
      <c r="K4" s="118"/>
      <c r="L4" s="118"/>
    </row>
    <row r="5" spans="1:14" ht="21.65" customHeight="1" x14ac:dyDescent="0.35">
      <c r="A5" s="2"/>
      <c r="B5" s="40"/>
      <c r="C5" s="41"/>
      <c r="D5" s="41"/>
      <c r="E5" s="42"/>
      <c r="F5" s="43" t="s">
        <v>1</v>
      </c>
      <c r="K5" s="40"/>
      <c r="L5" s="45" t="s">
        <v>2</v>
      </c>
    </row>
    <row r="6" spans="1:14" ht="65.25" customHeight="1" x14ac:dyDescent="0.3">
      <c r="A6" s="119" t="s">
        <v>69</v>
      </c>
      <c r="B6" s="119" t="s">
        <v>70</v>
      </c>
      <c r="C6" s="125" t="s">
        <v>71</v>
      </c>
      <c r="D6" s="125" t="s">
        <v>156</v>
      </c>
      <c r="E6" s="128" t="s">
        <v>5</v>
      </c>
      <c r="F6" s="113"/>
      <c r="G6" s="128" t="s">
        <v>6</v>
      </c>
      <c r="H6" s="113"/>
      <c r="I6" s="113"/>
      <c r="J6" s="113"/>
      <c r="K6" s="113"/>
      <c r="L6" s="114"/>
    </row>
    <row r="7" spans="1:14" ht="81" customHeight="1" x14ac:dyDescent="0.3">
      <c r="A7" s="120"/>
      <c r="B7" s="120"/>
      <c r="C7" s="126"/>
      <c r="D7" s="126"/>
      <c r="E7" s="132" t="s">
        <v>157</v>
      </c>
      <c r="F7" s="134" t="s">
        <v>158</v>
      </c>
      <c r="G7" s="129" t="s">
        <v>7</v>
      </c>
      <c r="H7" s="130"/>
      <c r="I7" s="129" t="s">
        <v>159</v>
      </c>
      <c r="J7" s="130"/>
      <c r="K7" s="129" t="s">
        <v>160</v>
      </c>
      <c r="L7" s="131"/>
    </row>
    <row r="8" spans="1:14" ht="15" customHeight="1" x14ac:dyDescent="0.35">
      <c r="A8" s="121"/>
      <c r="B8" s="121"/>
      <c r="C8" s="127"/>
      <c r="D8" s="127"/>
      <c r="E8" s="133"/>
      <c r="F8" s="135"/>
      <c r="G8" s="9" t="s">
        <v>8</v>
      </c>
      <c r="H8" s="10" t="s">
        <v>9</v>
      </c>
      <c r="I8" s="9" t="s">
        <v>8</v>
      </c>
      <c r="J8" s="10" t="s">
        <v>9</v>
      </c>
      <c r="K8" s="9" t="s">
        <v>8</v>
      </c>
      <c r="L8" s="10" t="s">
        <v>9</v>
      </c>
    </row>
    <row r="9" spans="1:14" ht="17.5" x14ac:dyDescent="0.35">
      <c r="A9" s="136" t="s">
        <v>72</v>
      </c>
      <c r="B9" s="137"/>
      <c r="C9" s="137"/>
      <c r="D9" s="137"/>
      <c r="E9" s="137"/>
      <c r="F9" s="137"/>
      <c r="G9" s="137"/>
      <c r="H9" s="137"/>
      <c r="I9" s="137"/>
      <c r="J9" s="137"/>
      <c r="K9" s="137"/>
      <c r="L9" s="138"/>
    </row>
    <row r="10" spans="1:14" ht="20.25" customHeight="1" x14ac:dyDescent="0.3">
      <c r="A10" s="46" t="s">
        <v>73</v>
      </c>
      <c r="B10" s="47">
        <v>10000000</v>
      </c>
      <c r="C10" s="48">
        <f t="shared" ref="C10:F10" si="0">C11+C14+C15+C17+C18+C19+C20+C21+C22+C23+C24+C25+C27+C28+C31+C32+C33+C34+C43+C44</f>
        <v>5999142.7040699981</v>
      </c>
      <c r="D10" s="48">
        <f t="shared" si="0"/>
        <v>4434318.4020699989</v>
      </c>
      <c r="E10" s="48">
        <f t="shared" si="0"/>
        <v>4586029.7488200013</v>
      </c>
      <c r="F10" s="49">
        <f t="shared" si="0"/>
        <v>3763640.7647199994</v>
      </c>
      <c r="G10" s="50">
        <f>E10-C10</f>
        <v>-1413112.9552499969</v>
      </c>
      <c r="H10" s="50">
        <f>IF(C10=0,0,E10/C10*100)</f>
        <v>76.444751776094634</v>
      </c>
      <c r="I10" s="50">
        <f>E10-D10</f>
        <v>151711.34675000235</v>
      </c>
      <c r="J10" s="50">
        <f>IF(D10=0,0,E10/D10*100)</f>
        <v>103.42130025392812</v>
      </c>
      <c r="K10" s="50">
        <f>E10-F10</f>
        <v>822388.98410000186</v>
      </c>
      <c r="L10" s="50">
        <f>IF(F10=0,0,E10/F10*100)</f>
        <v>121.8508894846978</v>
      </c>
      <c r="M10" s="16"/>
      <c r="N10" s="17"/>
    </row>
    <row r="11" spans="1:14" ht="21.75" customHeight="1" x14ac:dyDescent="0.3">
      <c r="A11" s="51" t="s">
        <v>74</v>
      </c>
      <c r="B11" s="52">
        <v>11010000</v>
      </c>
      <c r="C11" s="53">
        <v>3639839.3916699998</v>
      </c>
      <c r="D11" s="53">
        <v>2638419.2196699996</v>
      </c>
      <c r="E11" s="54">
        <v>2705534.8322600001</v>
      </c>
      <c r="F11" s="55">
        <v>2206660.8207799993</v>
      </c>
      <c r="G11" s="14">
        <f>E11-C11</f>
        <v>-934304.55940999975</v>
      </c>
      <c r="H11" s="14">
        <f>IF(C11=0,0,E11/C11*100)</f>
        <v>74.33115973336038</v>
      </c>
      <c r="I11" s="14">
        <f>E11-D11</f>
        <v>67115.612590000499</v>
      </c>
      <c r="J11" s="14">
        <f>IF(D11=0,0,E11/D11*100)</f>
        <v>102.5437812190587</v>
      </c>
      <c r="K11" s="14">
        <f>E11-F11</f>
        <v>498874.0114800008</v>
      </c>
      <c r="L11" s="14">
        <f>IF(F11=0,0,E11/F11*100)</f>
        <v>122.60764349383162</v>
      </c>
      <c r="M11" s="16"/>
      <c r="N11" s="17"/>
    </row>
    <row r="12" spans="1:14" ht="42" x14ac:dyDescent="0.3">
      <c r="A12" s="56" t="s">
        <v>75</v>
      </c>
      <c r="B12" s="57">
        <v>11011300</v>
      </c>
      <c r="C12" s="58">
        <v>43359.061999999991</v>
      </c>
      <c r="D12" s="58">
        <v>29533.121999999999</v>
      </c>
      <c r="E12" s="58">
        <v>38678.229660000005</v>
      </c>
      <c r="F12" s="59">
        <v>3550.9315799999995</v>
      </c>
      <c r="G12" s="60">
        <f>E12-C12</f>
        <v>-4680.8323399999863</v>
      </c>
      <c r="H12" s="60">
        <f>IF(C12=0,0,E12/C12*100)</f>
        <v>89.204488925521531</v>
      </c>
      <c r="I12" s="60">
        <f>E12-D12</f>
        <v>9145.1076600000051</v>
      </c>
      <c r="J12" s="60">
        <f>IF(D12=0,0,E12/D12*100)</f>
        <v>130.96559740619364</v>
      </c>
      <c r="K12" s="60">
        <f>E12-F12</f>
        <v>35127.298080000008</v>
      </c>
      <c r="L12" s="61">
        <f>IF(F12=0,0,E12/F12*100)</f>
        <v>1089.2417606086346</v>
      </c>
      <c r="M12" s="16"/>
      <c r="N12" s="17"/>
    </row>
    <row r="13" spans="1:14" s="68" customFormat="1" ht="20.25" customHeight="1" x14ac:dyDescent="0.3">
      <c r="A13" s="62" t="s">
        <v>76</v>
      </c>
      <c r="B13" s="63">
        <v>11020000</v>
      </c>
      <c r="C13" s="64">
        <f t="shared" ref="C13:F13" si="1">C14+C15</f>
        <v>66784.187000000005</v>
      </c>
      <c r="D13" s="64">
        <f t="shared" si="1"/>
        <v>54972.837</v>
      </c>
      <c r="E13" s="64">
        <f t="shared" si="1"/>
        <v>64404.938579999995</v>
      </c>
      <c r="F13" s="65">
        <f t="shared" si="1"/>
        <v>46021.574439999997</v>
      </c>
      <c r="G13" s="66">
        <f>E13-C13</f>
        <v>-2379.2484200000108</v>
      </c>
      <c r="H13" s="66">
        <f>IF(C13=0,0,E13/C13*100)</f>
        <v>96.43740752582643</v>
      </c>
      <c r="I13" s="66">
        <f>E13-D13</f>
        <v>9432.101579999995</v>
      </c>
      <c r="J13" s="66">
        <f>IF(D13=0,0,E13/D13*100)</f>
        <v>117.15774934446259</v>
      </c>
      <c r="K13" s="66">
        <f>E13-F13</f>
        <v>18383.364139999998</v>
      </c>
      <c r="L13" s="66">
        <f>IF(F13=0,0,E13/F13*100)</f>
        <v>139.94510045276061</v>
      </c>
      <c r="M13" s="67"/>
      <c r="N13" s="17"/>
    </row>
    <row r="14" spans="1:14" ht="35.5" customHeight="1" x14ac:dyDescent="0.3">
      <c r="A14" s="51" t="s">
        <v>77</v>
      </c>
      <c r="B14" s="52">
        <v>11020000</v>
      </c>
      <c r="C14" s="53">
        <v>59092</v>
      </c>
      <c r="D14" s="53">
        <v>48784.4</v>
      </c>
      <c r="E14" s="54">
        <v>55094.574979999998</v>
      </c>
      <c r="F14" s="55">
        <v>39230.212639999998</v>
      </c>
      <c r="G14" s="14">
        <f>E14-C14</f>
        <v>-3997.4250200000024</v>
      </c>
      <c r="H14" s="14">
        <f>IF(C14=0,0,E14/C14*100)</f>
        <v>93.235251776890266</v>
      </c>
      <c r="I14" s="14">
        <f>E14-D14</f>
        <v>6310.1749799999961</v>
      </c>
      <c r="J14" s="14">
        <f>IF(D14=0,0,E14/D14*100)</f>
        <v>112.93482133632881</v>
      </c>
      <c r="K14" s="14">
        <f>E14-F14</f>
        <v>15864.36234</v>
      </c>
      <c r="L14" s="14">
        <f>IF(F14=0,0,E14/F14*100)</f>
        <v>140.43914440531057</v>
      </c>
      <c r="M14" s="16"/>
      <c r="N14" s="17"/>
    </row>
    <row r="15" spans="1:14" ht="33" customHeight="1" x14ac:dyDescent="0.3">
      <c r="A15" s="51" t="s">
        <v>78</v>
      </c>
      <c r="B15" s="52">
        <v>11020200</v>
      </c>
      <c r="C15" s="53">
        <v>7692.1869999999999</v>
      </c>
      <c r="D15" s="53">
        <v>6188.4369999999999</v>
      </c>
      <c r="E15" s="54">
        <v>9310.3635999999988</v>
      </c>
      <c r="F15" s="55">
        <v>6791.3617999999997</v>
      </c>
      <c r="G15" s="14">
        <f>E15-C15</f>
        <v>1618.1765999999989</v>
      </c>
      <c r="H15" s="14">
        <f>IF(C15=0,0,E15/C15*100)</f>
        <v>121.0366258646598</v>
      </c>
      <c r="I15" s="14">
        <f>E15-D15</f>
        <v>3121.9265999999989</v>
      </c>
      <c r="J15" s="14">
        <f>IF(D15=0,0,E15/D15*100)</f>
        <v>150.44773987357388</v>
      </c>
      <c r="K15" s="14">
        <f>E15-F15</f>
        <v>2519.0017999999991</v>
      </c>
      <c r="L15" s="14">
        <f>IF(F15=0,0,E15/F15*100)</f>
        <v>137.0912620205273</v>
      </c>
      <c r="M15" s="16"/>
      <c r="N15" s="17"/>
    </row>
    <row r="16" spans="1:14" ht="33" customHeight="1" x14ac:dyDescent="0.3">
      <c r="A16" s="62" t="s">
        <v>79</v>
      </c>
      <c r="B16" s="63">
        <v>13000000</v>
      </c>
      <c r="C16" s="64">
        <f t="shared" ref="C16:F16" si="2">SUM(C17:C25)</f>
        <v>37399.889010000014</v>
      </c>
      <c r="D16" s="64">
        <f t="shared" si="2"/>
        <v>27229.035010000003</v>
      </c>
      <c r="E16" s="64">
        <f t="shared" si="2"/>
        <v>26819.183129999998</v>
      </c>
      <c r="F16" s="65">
        <f t="shared" si="2"/>
        <v>27209.661699999993</v>
      </c>
      <c r="G16" s="66">
        <f>E16-C16</f>
        <v>-10580.705880000016</v>
      </c>
      <c r="H16" s="66">
        <f>IF(C16=0,0,E16/C16*100)</f>
        <v>71.709258609909412</v>
      </c>
      <c r="I16" s="66">
        <f>E16-D16</f>
        <v>-409.85188000000562</v>
      </c>
      <c r="J16" s="66">
        <f>IF(D16=0,0,E16/D16*100)</f>
        <v>98.49479836560684</v>
      </c>
      <c r="K16" s="66">
        <f>E16-F16</f>
        <v>-390.47856999999567</v>
      </c>
      <c r="L16" s="66">
        <f>IF(F16=0,0,E16/F16*100)</f>
        <v>98.564926773786397</v>
      </c>
      <c r="M16" s="16"/>
      <c r="N16" s="17"/>
    </row>
    <row r="17" spans="1:14" ht="54" customHeight="1" x14ac:dyDescent="0.3">
      <c r="A17" s="51" t="s">
        <v>80</v>
      </c>
      <c r="B17" s="52">
        <v>13010100</v>
      </c>
      <c r="C17" s="53">
        <v>16297.339000000002</v>
      </c>
      <c r="D17" s="53">
        <v>11640.558999999999</v>
      </c>
      <c r="E17" s="54">
        <v>11305.868580000002</v>
      </c>
      <c r="F17" s="55">
        <v>11151.175819999999</v>
      </c>
      <c r="G17" s="14">
        <f>E17-C17</f>
        <v>-4991.4704199999996</v>
      </c>
      <c r="H17" s="14">
        <f>IF(C17=0,0,E17/C17*100)</f>
        <v>69.372482096617134</v>
      </c>
      <c r="I17" s="14">
        <f>E17-D17</f>
        <v>-334.69041999999718</v>
      </c>
      <c r="J17" s="14">
        <f>IF(D17=0,0,E17/D17*100)</f>
        <v>97.12479082834426</v>
      </c>
      <c r="K17" s="14">
        <f>E17-F17</f>
        <v>154.69276000000355</v>
      </c>
      <c r="L17" s="14">
        <f>IF(F17=0,0,E17/F17*100)</f>
        <v>101.38723272323047</v>
      </c>
      <c r="M17" s="16"/>
      <c r="N17" s="17"/>
    </row>
    <row r="18" spans="1:14" ht="64.5" customHeight="1" x14ac:dyDescent="0.3">
      <c r="A18" s="51" t="s">
        <v>81</v>
      </c>
      <c r="B18" s="69">
        <v>13010200</v>
      </c>
      <c r="C18" s="53">
        <v>6798.0879999999997</v>
      </c>
      <c r="D18" s="53">
        <v>5088.5760000000009</v>
      </c>
      <c r="E18" s="54">
        <v>4783.6039899999996</v>
      </c>
      <c r="F18" s="55">
        <v>4667.4851299999991</v>
      </c>
      <c r="G18" s="14">
        <f>E18-C18</f>
        <v>-2014.4840100000001</v>
      </c>
      <c r="H18" s="14">
        <f>IF(C18=0,0,E18/C18*100)</f>
        <v>70.36690301743667</v>
      </c>
      <c r="I18" s="14">
        <f>E18-D18</f>
        <v>-304.97201000000132</v>
      </c>
      <c r="J18" s="14">
        <f>IF(D18=0,0,E18/D18*100)</f>
        <v>94.006731745777188</v>
      </c>
      <c r="K18" s="14">
        <f>E18-F18</f>
        <v>116.1188600000005</v>
      </c>
      <c r="L18" s="14">
        <f>IF(F18=0,0,E18/F18*100)</f>
        <v>102.48782495853395</v>
      </c>
      <c r="M18" s="16"/>
      <c r="N18" s="17"/>
    </row>
    <row r="19" spans="1:14" ht="21.25" customHeight="1" x14ac:dyDescent="0.3">
      <c r="A19" s="51" t="s">
        <v>82</v>
      </c>
      <c r="B19" s="52">
        <v>13020000</v>
      </c>
      <c r="C19" s="53">
        <v>8600</v>
      </c>
      <c r="D19" s="53">
        <v>6793.4</v>
      </c>
      <c r="E19" s="54">
        <v>6230.4038300000002</v>
      </c>
      <c r="F19" s="55">
        <v>7390.1761900000001</v>
      </c>
      <c r="G19" s="14">
        <f>E19-C19</f>
        <v>-2369.5961699999998</v>
      </c>
      <c r="H19" s="14">
        <f>IF(C19=0,0,E19/C19*100)</f>
        <v>72.446556162790699</v>
      </c>
      <c r="I19" s="14">
        <f>E19-D19</f>
        <v>-562.99616999999944</v>
      </c>
      <c r="J19" s="14">
        <f>IF(D19=0,0,E19/D19*100)</f>
        <v>91.712600906762447</v>
      </c>
      <c r="K19" s="14">
        <f>E19-F19</f>
        <v>-1159.7723599999999</v>
      </c>
      <c r="L19" s="14">
        <f>IF(F19=0,0,E19/F19*100)</f>
        <v>84.306566850607126</v>
      </c>
      <c r="M19" s="16"/>
      <c r="N19" s="17"/>
    </row>
    <row r="20" spans="1:14" ht="45.75" customHeight="1" x14ac:dyDescent="0.3">
      <c r="A20" s="51" t="s">
        <v>83</v>
      </c>
      <c r="B20" s="52">
        <v>13030100</v>
      </c>
      <c r="C20" s="53">
        <v>1686.5710100000001</v>
      </c>
      <c r="D20" s="53">
        <v>1204.6590100000001</v>
      </c>
      <c r="E20" s="54">
        <v>1589.0594999999998</v>
      </c>
      <c r="F20" s="55">
        <v>1364.0789499999998</v>
      </c>
      <c r="G20" s="14">
        <f>E20-C20</f>
        <v>-97.511510000000271</v>
      </c>
      <c r="H20" s="14">
        <f>IF(C20=0,0,E20/C20*100)</f>
        <v>94.218357281025462</v>
      </c>
      <c r="I20" s="14">
        <f>E20-D20</f>
        <v>384.40048999999976</v>
      </c>
      <c r="J20" s="14">
        <f>IF(D20=0,0,E20/D20*100)</f>
        <v>131.90948532398389</v>
      </c>
      <c r="K20" s="14">
        <f>E20-F20</f>
        <v>224.98054999999999</v>
      </c>
      <c r="L20" s="14">
        <f>IF(F20=0,0,E20/F20*100)</f>
        <v>116.49322057202041</v>
      </c>
      <c r="M20" s="16"/>
      <c r="N20" s="17"/>
    </row>
    <row r="21" spans="1:14" s="70" customFormat="1" ht="30.25" customHeight="1" x14ac:dyDescent="0.3">
      <c r="A21" s="51" t="s">
        <v>84</v>
      </c>
      <c r="B21" s="69">
        <v>13030700</v>
      </c>
      <c r="C21" s="53">
        <v>148.80000000000001</v>
      </c>
      <c r="D21" s="53">
        <v>105.9</v>
      </c>
      <c r="E21" s="54">
        <v>135.04714000000001</v>
      </c>
      <c r="F21" s="55">
        <v>121.79249</v>
      </c>
      <c r="G21" s="14">
        <f>E21-C21</f>
        <v>-13.752859999999998</v>
      </c>
      <c r="H21" s="14">
        <f>IF(C21=0,0,E21/C21*100)</f>
        <v>90.757486559139792</v>
      </c>
      <c r="I21" s="14">
        <f>E21-D21</f>
        <v>29.147140000000007</v>
      </c>
      <c r="J21" s="14">
        <f>IF(D21=0,0,E21/D21*100)</f>
        <v>127.5232672332389</v>
      </c>
      <c r="K21" s="14">
        <f>E21-F21</f>
        <v>13.254650000000012</v>
      </c>
      <c r="L21" s="14">
        <f>IF(F21=0,0,E21/F21*100)</f>
        <v>110.88297808838625</v>
      </c>
      <c r="M21" s="67"/>
      <c r="N21" s="17"/>
    </row>
    <row r="22" spans="1:14" s="70" customFormat="1" ht="36" customHeight="1" x14ac:dyDescent="0.3">
      <c r="A22" s="51" t="s">
        <v>85</v>
      </c>
      <c r="B22" s="69">
        <v>13030800</v>
      </c>
      <c r="C22" s="53">
        <v>848.8</v>
      </c>
      <c r="D22" s="53">
        <v>564.79999999999995</v>
      </c>
      <c r="E22" s="54">
        <v>517.47763000000009</v>
      </c>
      <c r="F22" s="55">
        <v>709.48117999999999</v>
      </c>
      <c r="G22" s="14">
        <f>E22-C22</f>
        <v>-331.32236999999986</v>
      </c>
      <c r="H22" s="14">
        <f>IF(C22=0,0,E22/C22*100)</f>
        <v>60.965790527803975</v>
      </c>
      <c r="I22" s="14">
        <f>E22-D22</f>
        <v>-47.322369999999864</v>
      </c>
      <c r="J22" s="14">
        <f>IF(D22=0,0,E22/D22*100)</f>
        <v>91.621393413597758</v>
      </c>
      <c r="K22" s="14">
        <f>E22-F22</f>
        <v>-192.0035499999999</v>
      </c>
      <c r="L22" s="14">
        <f>IF(F22=0,0,E22/F22*100)</f>
        <v>72.937471012268446</v>
      </c>
      <c r="M22" s="67"/>
      <c r="N22" s="17"/>
    </row>
    <row r="23" spans="1:14" s="70" customFormat="1" ht="35.5" hidden="1" customHeight="1" x14ac:dyDescent="0.3">
      <c r="A23" s="51" t="s">
        <v>86</v>
      </c>
      <c r="B23" s="69">
        <v>13030900</v>
      </c>
      <c r="C23" s="53">
        <v>0</v>
      </c>
      <c r="D23" s="53">
        <v>0</v>
      </c>
      <c r="E23" s="53">
        <v>0</v>
      </c>
      <c r="F23" s="55">
        <v>0</v>
      </c>
      <c r="G23" s="14">
        <f>E23-C23</f>
        <v>0</v>
      </c>
      <c r="H23" s="14">
        <f>IF(C23=0,0,E23/C23*100)</f>
        <v>0</v>
      </c>
      <c r="I23" s="14">
        <f>E23-D23</f>
        <v>0</v>
      </c>
      <c r="J23" s="14">
        <f>IF(D23=0,0,E23/D23*100)</f>
        <v>0</v>
      </c>
      <c r="K23" s="14">
        <f>E23-F23</f>
        <v>0</v>
      </c>
      <c r="L23" s="14">
        <f>IF(F23=0,0,E23/F23*100)</f>
        <v>0</v>
      </c>
      <c r="M23" s="67"/>
      <c r="N23" s="17"/>
    </row>
    <row r="24" spans="1:14" ht="33.75" customHeight="1" x14ac:dyDescent="0.3">
      <c r="A24" s="51" t="s">
        <v>87</v>
      </c>
      <c r="B24" s="69">
        <v>13040100</v>
      </c>
      <c r="C24" s="53">
        <v>3019.3999999999996</v>
      </c>
      <c r="D24" s="53">
        <v>1830.25</v>
      </c>
      <c r="E24" s="54">
        <v>2255.0632599999999</v>
      </c>
      <c r="F24" s="55">
        <v>1805.4719400000001</v>
      </c>
      <c r="G24" s="14">
        <f>E24-C24</f>
        <v>-764.33673999999974</v>
      </c>
      <c r="H24" s="14">
        <f>IF(C24=0,0,E24/C24*100)</f>
        <v>74.685807113996162</v>
      </c>
      <c r="I24" s="14">
        <f>E24-D24</f>
        <v>424.8132599999999</v>
      </c>
      <c r="J24" s="14">
        <f>IF(D24=0,0,E24/D24*100)</f>
        <v>123.21066848791149</v>
      </c>
      <c r="K24" s="14">
        <f>E24-F24</f>
        <v>449.59131999999977</v>
      </c>
      <c r="L24" s="14">
        <f>IF(F24=0,0,E24/F24*100)</f>
        <v>124.90159553518177</v>
      </c>
      <c r="M24" s="16"/>
      <c r="N24" s="17"/>
    </row>
    <row r="25" spans="1:14" ht="33" customHeight="1" x14ac:dyDescent="0.3">
      <c r="A25" s="51" t="s">
        <v>88</v>
      </c>
      <c r="B25" s="69">
        <v>13040200</v>
      </c>
      <c r="C25" s="53">
        <v>0.89100000000000001</v>
      </c>
      <c r="D25" s="53">
        <v>0.89100000000000001</v>
      </c>
      <c r="E25" s="54">
        <v>2.6591999999999998</v>
      </c>
      <c r="F25" s="55">
        <v>0</v>
      </c>
      <c r="G25" s="14">
        <f>E25-C25</f>
        <v>1.7681999999999998</v>
      </c>
      <c r="H25" s="14">
        <f>IF(C25=0,0,E25/C25*100)</f>
        <v>298.45117845117841</v>
      </c>
      <c r="I25" s="14">
        <f>E25-D25</f>
        <v>1.7681999999999998</v>
      </c>
      <c r="J25" s="14">
        <f>IF(D25=0,0,E25/D25*100)</f>
        <v>298.45117845117841</v>
      </c>
      <c r="K25" s="14">
        <f>E25-F25</f>
        <v>2.6591999999999998</v>
      </c>
      <c r="L25" s="14">
        <f>IF(F25=0,0,E25/F25*100)</f>
        <v>0</v>
      </c>
      <c r="M25" s="16"/>
      <c r="N25" s="17"/>
    </row>
    <row r="26" spans="1:14" s="71" customFormat="1" ht="21.25" customHeight="1" x14ac:dyDescent="0.3">
      <c r="A26" s="62" t="s">
        <v>89</v>
      </c>
      <c r="B26" s="63">
        <v>14000000</v>
      </c>
      <c r="C26" s="64">
        <f t="shared" ref="C26:F26" si="3">C27+C28+C31+C32</f>
        <v>587633.35889000003</v>
      </c>
      <c r="D26" s="64">
        <f t="shared" si="3"/>
        <v>442514.82789000007</v>
      </c>
      <c r="E26" s="64">
        <f>E27+E28+E31+E32</f>
        <v>409982.07551000005</v>
      </c>
      <c r="F26" s="65">
        <f t="shared" si="3"/>
        <v>380311.02021999995</v>
      </c>
      <c r="G26" s="66">
        <f>E26-C26</f>
        <v>-177651.28337999998</v>
      </c>
      <c r="H26" s="66">
        <f>IF(C26=0,0,E26/C26*100)</f>
        <v>69.768346079676064</v>
      </c>
      <c r="I26" s="66">
        <f>E26-D26</f>
        <v>-32532.75238000002</v>
      </c>
      <c r="J26" s="66">
        <f>IF(D26=0,0,E26/D26*100)</f>
        <v>92.648211917525401</v>
      </c>
      <c r="K26" s="66">
        <f>E26-F26</f>
        <v>29671.055290000106</v>
      </c>
      <c r="L26" s="66">
        <f>IF(F26=0,0,E26/F26*100)</f>
        <v>107.80178688296651</v>
      </c>
      <c r="M26" s="67"/>
      <c r="N26" s="17"/>
    </row>
    <row r="27" spans="1:14" s="70" customFormat="1" ht="32.25" customHeight="1" x14ac:dyDescent="0.3">
      <c r="A27" s="51" t="s">
        <v>90</v>
      </c>
      <c r="B27" s="69" t="s">
        <v>91</v>
      </c>
      <c r="C27" s="53">
        <v>55687.138000000006</v>
      </c>
      <c r="D27" s="53">
        <v>41020.020000000004</v>
      </c>
      <c r="E27" s="54">
        <v>27462.93419</v>
      </c>
      <c r="F27" s="55">
        <v>35561.996930000001</v>
      </c>
      <c r="G27" s="14">
        <f>E27-C27</f>
        <v>-28224.203810000006</v>
      </c>
      <c r="H27" s="14">
        <f>IF(C27=0,0,E27/C27*100)</f>
        <v>49.316476257048798</v>
      </c>
      <c r="I27" s="14">
        <f>E27-D27</f>
        <v>-13557.085810000004</v>
      </c>
      <c r="J27" s="14">
        <f>IF(D27=0,0,E27/D27*100)</f>
        <v>66.950075085287622</v>
      </c>
      <c r="K27" s="14">
        <f>E27-F27</f>
        <v>-8099.0627400000012</v>
      </c>
      <c r="L27" s="14">
        <f>IF(F27=0,0,E27/F27*100)</f>
        <v>77.225511953273767</v>
      </c>
      <c r="M27" s="67"/>
      <c r="N27" s="17"/>
    </row>
    <row r="28" spans="1:14" s="70" customFormat="1" ht="32.25" customHeight="1" x14ac:dyDescent="0.3">
      <c r="A28" s="51" t="s">
        <v>92</v>
      </c>
      <c r="B28" s="69" t="s">
        <v>93</v>
      </c>
      <c r="C28" s="53">
        <v>197396.35623999999</v>
      </c>
      <c r="D28" s="53">
        <v>148090.09924000004</v>
      </c>
      <c r="E28" s="54">
        <v>172641.74387000006</v>
      </c>
      <c r="F28" s="55">
        <v>123455.01140999995</v>
      </c>
      <c r="G28" s="14">
        <f>E28-C28</f>
        <v>-24754.61236999993</v>
      </c>
      <c r="H28" s="14">
        <f>IF(C28=0,0,E28/C28*100)</f>
        <v>87.459438035470839</v>
      </c>
      <c r="I28" s="14">
        <f>E28-D28</f>
        <v>24551.644630000024</v>
      </c>
      <c r="J28" s="14">
        <f>IF(D28=0,0,E28/D28*100)</f>
        <v>116.57885622063819</v>
      </c>
      <c r="K28" s="14">
        <f>E28-F28</f>
        <v>49186.732460000116</v>
      </c>
      <c r="L28" s="14">
        <f>IF(F28=0,0,E28/F28*100)</f>
        <v>139.84182731687469</v>
      </c>
      <c r="M28" s="67"/>
      <c r="N28" s="17"/>
    </row>
    <row r="29" spans="1:14" s="70" customFormat="1" ht="49.15" customHeight="1" x14ac:dyDescent="0.3">
      <c r="A29" s="72" t="s">
        <v>94</v>
      </c>
      <c r="B29" s="73" t="s">
        <v>95</v>
      </c>
      <c r="C29" s="74">
        <f>C27+C28</f>
        <v>253083.49424</v>
      </c>
      <c r="D29" s="74">
        <f t="shared" ref="D29:F29" si="4">D27+D28</f>
        <v>189110.11924000003</v>
      </c>
      <c r="E29" s="75">
        <f t="shared" si="4"/>
        <v>200104.67806000006</v>
      </c>
      <c r="F29" s="76">
        <f t="shared" si="4"/>
        <v>159017.00833999994</v>
      </c>
      <c r="G29" s="50">
        <f>E29-C29</f>
        <v>-52978.816179999936</v>
      </c>
      <c r="H29" s="50">
        <f>IF(C29=0,0,E29/C29*100)</f>
        <v>79.066664802027773</v>
      </c>
      <c r="I29" s="50">
        <f>E29-D29</f>
        <v>10994.558820000035</v>
      </c>
      <c r="J29" s="50">
        <f>IF(D29=0,0,E29/D29*100)</f>
        <v>105.81383950482672</v>
      </c>
      <c r="K29" s="50">
        <f>E29-F29</f>
        <v>41087.669720000122</v>
      </c>
      <c r="L29" s="50">
        <f>IF(F29=0,0,E29/F29*100)</f>
        <v>125.83853774443368</v>
      </c>
      <c r="M29" s="67"/>
      <c r="N29" s="17"/>
    </row>
    <row r="30" spans="1:14" s="70" customFormat="1" ht="35.5" customHeight="1" x14ac:dyDescent="0.3">
      <c r="A30" s="77" t="s">
        <v>96</v>
      </c>
      <c r="B30" s="78">
        <v>14040000</v>
      </c>
      <c r="C30" s="79">
        <f>SUM(C31:C32)</f>
        <v>334549.86465</v>
      </c>
      <c r="D30" s="79">
        <f t="shared" ref="D30:F30" si="5">SUM(D31:D32)</f>
        <v>253404.70864999999</v>
      </c>
      <c r="E30" s="79">
        <f t="shared" si="5"/>
        <v>209877.39744999999</v>
      </c>
      <c r="F30" s="80">
        <f t="shared" si="5"/>
        <v>221294.01188000001</v>
      </c>
      <c r="G30" s="81">
        <f>E30-C30</f>
        <v>-124672.46720000001</v>
      </c>
      <c r="H30" s="81">
        <f>IF(C30=0,0,E30/C30*100)</f>
        <v>62.734264642303749</v>
      </c>
      <c r="I30" s="81">
        <f>E30-D30</f>
        <v>-43527.311199999996</v>
      </c>
      <c r="J30" s="81">
        <f>IF(D30=0,0,E30/D30*100)</f>
        <v>82.823006158058618</v>
      </c>
      <c r="K30" s="81">
        <f>E30-F30</f>
        <v>-11416.614430000016</v>
      </c>
      <c r="L30" s="81">
        <f>IF(F30=0,0,E30/F30*100)</f>
        <v>94.840974532925529</v>
      </c>
      <c r="M30" s="67"/>
      <c r="N30" s="17"/>
    </row>
    <row r="31" spans="1:14" s="70" customFormat="1" ht="68.5" customHeight="1" x14ac:dyDescent="0.3">
      <c r="A31" s="82" t="s">
        <v>97</v>
      </c>
      <c r="B31" s="52">
        <v>14040100</v>
      </c>
      <c r="C31" s="53">
        <v>199402.66164999999</v>
      </c>
      <c r="D31" s="53">
        <v>151413.33064999999</v>
      </c>
      <c r="E31" s="53">
        <v>112645.15395000001</v>
      </c>
      <c r="F31" s="55">
        <v>134031.37484</v>
      </c>
      <c r="G31" s="14">
        <f>E31-C31</f>
        <v>-86757.507699999987</v>
      </c>
      <c r="H31" s="14">
        <f>IF(C31=0,0,E31/C31*100)</f>
        <v>56.491299071884782</v>
      </c>
      <c r="I31" s="14">
        <f>E31-D31</f>
        <v>-38768.176699999982</v>
      </c>
      <c r="J31" s="14">
        <f>IF(D31=0,0,E31/D31*100)</f>
        <v>74.395796900066415</v>
      </c>
      <c r="K31" s="14">
        <f>E31-F31</f>
        <v>-21386.220889999997</v>
      </c>
      <c r="L31" s="14">
        <f>IF(F31=0,0,E31/F31*100)</f>
        <v>84.043869642067165</v>
      </c>
      <c r="M31" s="67"/>
      <c r="N31" s="17"/>
    </row>
    <row r="32" spans="1:14" s="70" customFormat="1" ht="58.75" customHeight="1" x14ac:dyDescent="0.3">
      <c r="A32" s="83" t="s">
        <v>98</v>
      </c>
      <c r="B32" s="52">
        <v>14040200</v>
      </c>
      <c r="C32" s="53">
        <v>135147.20300000001</v>
      </c>
      <c r="D32" s="53">
        <v>101991.378</v>
      </c>
      <c r="E32" s="54">
        <v>97232.243499999997</v>
      </c>
      <c r="F32" s="55">
        <v>87262.637039999987</v>
      </c>
      <c r="G32" s="14">
        <f>E32-C32</f>
        <v>-37914.959500000012</v>
      </c>
      <c r="H32" s="14">
        <f>IF(C32=0,0,E32/C32*100)</f>
        <v>71.945435304347356</v>
      </c>
      <c r="I32" s="14">
        <f>E32-D32</f>
        <v>-4759.1345000000001</v>
      </c>
      <c r="J32" s="14">
        <f>IF(D32=0,0,E32/D32*100)</f>
        <v>95.333787430541435</v>
      </c>
      <c r="K32" s="14">
        <f>E32-F32</f>
        <v>9969.60646000001</v>
      </c>
      <c r="L32" s="14">
        <f>IF(F32=0,0,E32/F32*100)</f>
        <v>111.42482830931419</v>
      </c>
      <c r="M32" s="67"/>
      <c r="N32" s="17"/>
    </row>
    <row r="33" spans="1:14" s="70" customFormat="1" ht="18" hidden="1" customHeight="1" x14ac:dyDescent="0.3">
      <c r="A33" s="51" t="s">
        <v>99</v>
      </c>
      <c r="B33" s="52">
        <v>16010000</v>
      </c>
      <c r="C33" s="53">
        <f>'[1]1601_1800'!C65</f>
        <v>0</v>
      </c>
      <c r="D33" s="53">
        <f>'[1]1601_1800'!D65</f>
        <v>0</v>
      </c>
      <c r="E33" s="54">
        <f>'[1]1601_1800'!E65</f>
        <v>0</v>
      </c>
      <c r="F33" s="84">
        <f>'[1]1601_1800'!G65</f>
        <v>0</v>
      </c>
      <c r="G33" s="14">
        <f>E33-C33</f>
        <v>0</v>
      </c>
      <c r="H33" s="14">
        <f>IF(C33=0,0,E33/C33*100)</f>
        <v>0</v>
      </c>
      <c r="I33" s="14">
        <f>E33-D33</f>
        <v>0</v>
      </c>
      <c r="J33" s="14">
        <f>IF(D33=0,0,E33/D33*100)</f>
        <v>0</v>
      </c>
      <c r="K33" s="14">
        <f>E33-F33</f>
        <v>0</v>
      </c>
      <c r="L33" s="14">
        <f>IF(F33=0,0,E33/F33*100)</f>
        <v>0</v>
      </c>
      <c r="M33" s="67"/>
      <c r="N33" s="17"/>
    </row>
    <row r="34" spans="1:14" s="70" customFormat="1" ht="69" customHeight="1" x14ac:dyDescent="0.3">
      <c r="A34" s="62" t="s">
        <v>100</v>
      </c>
      <c r="B34" s="63">
        <v>18000000</v>
      </c>
      <c r="C34" s="64">
        <f t="shared" ref="C34:F34" si="6">C35+C39+C40+C41+C42</f>
        <v>1667485.8774999999</v>
      </c>
      <c r="D34" s="64">
        <f t="shared" si="6"/>
        <v>1271182.4824999999</v>
      </c>
      <c r="E34" s="85">
        <f t="shared" si="6"/>
        <v>1379285.5693399999</v>
      </c>
      <c r="F34" s="65">
        <f t="shared" si="6"/>
        <v>1103421.9375800001</v>
      </c>
      <c r="G34" s="66">
        <f>E34-C34</f>
        <v>-288200.30816000002</v>
      </c>
      <c r="H34" s="66">
        <f>IF(C34=0,0,E34/C34*100)</f>
        <v>82.7164768200563</v>
      </c>
      <c r="I34" s="66">
        <f>E34-D34</f>
        <v>108103.08684</v>
      </c>
      <c r="J34" s="66">
        <f>IF(D34=0,0,E34/D34*100)</f>
        <v>108.50413597797515</v>
      </c>
      <c r="K34" s="66">
        <f>E34-F34</f>
        <v>275863.63175999979</v>
      </c>
      <c r="L34" s="66">
        <f>IF(F34=0,0,E34/F34*100)</f>
        <v>125.00073837257737</v>
      </c>
      <c r="M34" s="67"/>
      <c r="N34" s="17"/>
    </row>
    <row r="35" spans="1:14" s="70" customFormat="1" ht="20.25" customHeight="1" x14ac:dyDescent="0.3">
      <c r="A35" s="51" t="s">
        <v>101</v>
      </c>
      <c r="B35" s="52">
        <v>18010000</v>
      </c>
      <c r="C35" s="53">
        <f t="shared" ref="C35:F35" si="7">SUM(C36:C38)</f>
        <v>759709.12967000005</v>
      </c>
      <c r="D35" s="53">
        <f t="shared" si="7"/>
        <v>581320.1116699999</v>
      </c>
      <c r="E35" s="54">
        <f t="shared" si="7"/>
        <v>636546.61983999994</v>
      </c>
      <c r="F35" s="55">
        <f t="shared" si="7"/>
        <v>536492.82912999997</v>
      </c>
      <c r="G35" s="14">
        <f>E35-C35</f>
        <v>-123162.50983000011</v>
      </c>
      <c r="H35" s="14">
        <f>IF(C35=0,0,E35/C35*100)</f>
        <v>83.78820195520106</v>
      </c>
      <c r="I35" s="14">
        <f>E35-D35</f>
        <v>55226.508170000045</v>
      </c>
      <c r="J35" s="14">
        <f>IF(D35=0,0,E35/D35*100)</f>
        <v>109.50018880498507</v>
      </c>
      <c r="K35" s="14">
        <f>E35-F35</f>
        <v>100053.79070999997</v>
      </c>
      <c r="L35" s="14">
        <f>IF(F35=0,0,E35/F35*100)</f>
        <v>118.64960448255226</v>
      </c>
      <c r="M35" s="67"/>
      <c r="N35" s="17"/>
    </row>
    <row r="36" spans="1:14" s="91" customFormat="1" ht="33" customHeight="1" x14ac:dyDescent="0.35">
      <c r="A36" s="86" t="s">
        <v>102</v>
      </c>
      <c r="B36" s="87" t="s">
        <v>103</v>
      </c>
      <c r="C36" s="88">
        <v>196280.11768000002</v>
      </c>
      <c r="D36" s="88">
        <v>154596.54968</v>
      </c>
      <c r="E36" s="89">
        <v>186940.72386999999</v>
      </c>
      <c r="F36" s="90">
        <v>140126.69025999997</v>
      </c>
      <c r="G36" s="20">
        <f>E36-C36</f>
        <v>-9339.3938100000378</v>
      </c>
      <c r="H36" s="20">
        <f>IF(C36=0,0,E36/C36*100)</f>
        <v>95.241803438682325</v>
      </c>
      <c r="I36" s="20">
        <f>E36-D36</f>
        <v>32344.174189999991</v>
      </c>
      <c r="J36" s="20">
        <f>IF(D36=0,0,E36/D36*100)</f>
        <v>120.92166627065697</v>
      </c>
      <c r="K36" s="20">
        <f>E36-F36</f>
        <v>46814.033610000013</v>
      </c>
      <c r="L36" s="20">
        <f>IF(F36=0,0,E36/F36*100)</f>
        <v>133.40836319129374</v>
      </c>
      <c r="M36" s="67"/>
      <c r="N36" s="17"/>
    </row>
    <row r="37" spans="1:14" s="91" customFormat="1" ht="35.5" customHeight="1" x14ac:dyDescent="0.35">
      <c r="A37" s="86" t="s">
        <v>104</v>
      </c>
      <c r="B37" s="87" t="s">
        <v>105</v>
      </c>
      <c r="C37" s="88">
        <v>562120.34999000002</v>
      </c>
      <c r="D37" s="88">
        <v>425732.54998999997</v>
      </c>
      <c r="E37" s="89">
        <v>447066.89162000001</v>
      </c>
      <c r="F37" s="90">
        <v>395265.87482999993</v>
      </c>
      <c r="G37" s="20">
        <f>E37-C37</f>
        <v>-115053.45837000001</v>
      </c>
      <c r="H37" s="20">
        <f>IF(C37=0,0,E37/C37*100)</f>
        <v>79.532237469779062</v>
      </c>
      <c r="I37" s="20">
        <f>E37-D37</f>
        <v>21334.341630000039</v>
      </c>
      <c r="J37" s="20">
        <f>IF(D37=0,0,E37/D37*100)</f>
        <v>105.01120753639842</v>
      </c>
      <c r="K37" s="20">
        <f>E37-F37</f>
        <v>51801.016790000082</v>
      </c>
      <c r="L37" s="20">
        <f>IF(F37=0,0,E37/F37*100)</f>
        <v>113.10536023689856</v>
      </c>
      <c r="M37" s="67"/>
      <c r="N37" s="17"/>
    </row>
    <row r="38" spans="1:14" s="91" customFormat="1" ht="38.75" customHeight="1" x14ac:dyDescent="0.35">
      <c r="A38" s="86" t="s">
        <v>106</v>
      </c>
      <c r="B38" s="87" t="s">
        <v>107</v>
      </c>
      <c r="C38" s="88">
        <v>1308.662</v>
      </c>
      <c r="D38" s="88">
        <v>991.01200000000006</v>
      </c>
      <c r="E38" s="89">
        <v>2539.0043500000002</v>
      </c>
      <c r="F38" s="90">
        <v>1100.26404</v>
      </c>
      <c r="G38" s="20">
        <f>E38-C38</f>
        <v>1230.3423500000001</v>
      </c>
      <c r="H38" s="20">
        <f>IF(C38=0,0,E38/C38*100)</f>
        <v>194.01528813398724</v>
      </c>
      <c r="I38" s="20">
        <f>E38-D38</f>
        <v>1547.99235</v>
      </c>
      <c r="J38" s="20">
        <f>IF(D38=0,0,E38/D38*100)</f>
        <v>256.20318926511487</v>
      </c>
      <c r="K38" s="20">
        <f>E38-F38</f>
        <v>1438.7403100000001</v>
      </c>
      <c r="L38" s="20">
        <f>IF(F38=0,0,E38/F38*100)</f>
        <v>230.76318571676669</v>
      </c>
      <c r="M38" s="67"/>
      <c r="N38" s="17"/>
    </row>
    <row r="39" spans="1:14" s="70" customFormat="1" ht="20.25" customHeight="1" x14ac:dyDescent="0.3">
      <c r="A39" s="51" t="s">
        <v>108</v>
      </c>
      <c r="B39" s="52">
        <v>18020000</v>
      </c>
      <c r="C39" s="53">
        <v>3719.3</v>
      </c>
      <c r="D39" s="53">
        <v>2766.5</v>
      </c>
      <c r="E39" s="54">
        <v>2735.3541400000004</v>
      </c>
      <c r="F39" s="55">
        <v>2792.2215000000001</v>
      </c>
      <c r="G39" s="14">
        <f>E39-C39</f>
        <v>-983.94585999999981</v>
      </c>
      <c r="H39" s="14">
        <f>IF(C39=0,0,E39/C39*100)</f>
        <v>73.544864356196058</v>
      </c>
      <c r="I39" s="14">
        <f>E39-D39</f>
        <v>-31.14585999999963</v>
      </c>
      <c r="J39" s="14">
        <f>IF(D39=0,0,E39/D39*100)</f>
        <v>98.874178203506247</v>
      </c>
      <c r="K39" s="14">
        <f>E39-F39</f>
        <v>-56.867359999999735</v>
      </c>
      <c r="L39" s="14">
        <f>IF(F39=0,0,E39/F39*100)</f>
        <v>97.963365012410378</v>
      </c>
      <c r="M39" s="67"/>
      <c r="N39" s="17"/>
    </row>
    <row r="40" spans="1:14" s="70" customFormat="1" ht="17.5" customHeight="1" x14ac:dyDescent="0.3">
      <c r="A40" s="51" t="s">
        <v>109</v>
      </c>
      <c r="B40" s="52">
        <v>18030000</v>
      </c>
      <c r="C40" s="53">
        <v>4591.433</v>
      </c>
      <c r="D40" s="53">
        <v>3202.8379999999997</v>
      </c>
      <c r="E40" s="54">
        <v>2935.17569</v>
      </c>
      <c r="F40" s="55">
        <v>2341.80267</v>
      </c>
      <c r="G40" s="14">
        <f>E40-C40</f>
        <v>-1656.25731</v>
      </c>
      <c r="H40" s="14">
        <f>IF(C40=0,0,E40/C40*100)</f>
        <v>63.92722468127053</v>
      </c>
      <c r="I40" s="14">
        <f>E40-D40</f>
        <v>-267.66230999999971</v>
      </c>
      <c r="J40" s="14">
        <f>IF(D40=0,0,E40/D40*100)</f>
        <v>91.642964458395966</v>
      </c>
      <c r="K40" s="14">
        <f>E40-F40</f>
        <v>593.37302</v>
      </c>
      <c r="L40" s="14">
        <f>IF(F40=0,0,E40/F40*100)</f>
        <v>125.33830145475066</v>
      </c>
      <c r="M40" s="67"/>
      <c r="N40" s="17"/>
    </row>
    <row r="41" spans="1:14" s="70" customFormat="1" ht="35.5" hidden="1" customHeight="1" x14ac:dyDescent="0.3">
      <c r="A41" s="51" t="s">
        <v>110</v>
      </c>
      <c r="B41" s="52">
        <v>18040000</v>
      </c>
      <c r="C41" s="53">
        <v>0</v>
      </c>
      <c r="D41" s="53">
        <v>0</v>
      </c>
      <c r="E41" s="54">
        <v>0</v>
      </c>
      <c r="F41" s="55">
        <v>0</v>
      </c>
      <c r="G41" s="14">
        <f>E41-C41</f>
        <v>0</v>
      </c>
      <c r="H41" s="14">
        <f>IF(C41=0,0,E41/C41*100)</f>
        <v>0</v>
      </c>
      <c r="I41" s="14">
        <f>E41-D41</f>
        <v>0</v>
      </c>
      <c r="J41" s="14">
        <f>IF(D41=0,0,E41/D41*100)</f>
        <v>0</v>
      </c>
      <c r="K41" s="14">
        <f>E41-F41</f>
        <v>0</v>
      </c>
      <c r="L41" s="14">
        <f>IF(F41=0,0,E41/F41*100)</f>
        <v>0</v>
      </c>
      <c r="M41" s="67"/>
      <c r="N41" s="17"/>
    </row>
    <row r="42" spans="1:14" s="70" customFormat="1" ht="21.25" customHeight="1" x14ac:dyDescent="0.3">
      <c r="A42" s="51" t="s">
        <v>111</v>
      </c>
      <c r="B42" s="52">
        <v>18050000</v>
      </c>
      <c r="C42" s="53">
        <v>899466.01483</v>
      </c>
      <c r="D42" s="53">
        <v>683893.03282999992</v>
      </c>
      <c r="E42" s="54">
        <v>737068.41966999997</v>
      </c>
      <c r="F42" s="55">
        <v>561795.08428000007</v>
      </c>
      <c r="G42" s="14">
        <f>E42-C42</f>
        <v>-162397.59516000003</v>
      </c>
      <c r="H42" s="14">
        <f>IF(C42=0,0,E42/C42*100)</f>
        <v>81.94511048972835</v>
      </c>
      <c r="I42" s="14">
        <f>E42-D42</f>
        <v>53175.38684000005</v>
      </c>
      <c r="J42" s="14">
        <f>IF(D42=0,0,E42/D42*100)</f>
        <v>107.77539531583709</v>
      </c>
      <c r="K42" s="14">
        <f>E42-F42</f>
        <v>175273.33538999991</v>
      </c>
      <c r="L42" s="14">
        <f>IF(F42=0,0,E42/F42*100)</f>
        <v>131.19880189315492</v>
      </c>
      <c r="M42" s="67"/>
      <c r="N42" s="17"/>
    </row>
    <row r="43" spans="1:14" s="70" customFormat="1" ht="11" hidden="1" customHeight="1" x14ac:dyDescent="0.3">
      <c r="A43" s="92" t="s">
        <v>112</v>
      </c>
      <c r="B43" s="93">
        <v>19090100</v>
      </c>
      <c r="C43" s="55">
        <v>0</v>
      </c>
      <c r="D43" s="55">
        <v>0</v>
      </c>
      <c r="E43" s="94">
        <v>0</v>
      </c>
      <c r="F43" s="55">
        <v>0</v>
      </c>
      <c r="G43" s="14">
        <f>E43-C43</f>
        <v>0</v>
      </c>
      <c r="H43" s="14">
        <f>IF(C43=0,0,E43/C43*100)</f>
        <v>0</v>
      </c>
      <c r="I43" s="14">
        <f>E43-D43</f>
        <v>0</v>
      </c>
      <c r="J43" s="14">
        <f>IF(D43=0,0,E43/D43*100)</f>
        <v>0</v>
      </c>
      <c r="K43" s="14">
        <f>E43-F43</f>
        <v>0</v>
      </c>
      <c r="L43" s="14">
        <f>IF(F43=0,0,E43/F43*100)</f>
        <v>0</v>
      </c>
      <c r="M43" s="67"/>
      <c r="N43" s="17"/>
    </row>
    <row r="44" spans="1:14" s="70" customFormat="1" ht="20.25" customHeight="1" x14ac:dyDescent="0.3">
      <c r="A44" s="95" t="s">
        <v>113</v>
      </c>
      <c r="B44" s="93">
        <v>19090500</v>
      </c>
      <c r="C44" s="55">
        <v>0</v>
      </c>
      <c r="D44" s="55">
        <v>0</v>
      </c>
      <c r="E44" s="94">
        <v>3.15</v>
      </c>
      <c r="F44" s="55">
        <v>15.75</v>
      </c>
      <c r="G44" s="14">
        <f>E44-C44</f>
        <v>3.15</v>
      </c>
      <c r="H44" s="14">
        <f>IF(C44=0,0,E44/C44*100)</f>
        <v>0</v>
      </c>
      <c r="I44" s="14">
        <f>E44-D44</f>
        <v>3.15</v>
      </c>
      <c r="J44" s="14">
        <f>IF(D44=0,0,E44/D44*100)</f>
        <v>0</v>
      </c>
      <c r="K44" s="14">
        <f>E44-F44</f>
        <v>-12.6</v>
      </c>
      <c r="L44" s="14">
        <f>IF(F44=0,0,E44/F44*100)</f>
        <v>20</v>
      </c>
      <c r="M44" s="67"/>
      <c r="N44" s="17"/>
    </row>
    <row r="45" spans="1:14" s="71" customFormat="1" ht="20.25" customHeight="1" x14ac:dyDescent="0.3">
      <c r="A45" s="96" t="s">
        <v>114</v>
      </c>
      <c r="B45" s="97">
        <v>20000000</v>
      </c>
      <c r="C45" s="49">
        <f t="shared" ref="C45:F45" si="8">C46+C47+C48+C49+C50+C51+C52+C53+C54+C55+C56+C72+C73+C74+C75+C76+C77+C78+C79+C80</f>
        <v>227127.01531000002</v>
      </c>
      <c r="D45" s="49">
        <f t="shared" si="8"/>
        <v>178782.72431000002</v>
      </c>
      <c r="E45" s="49">
        <f t="shared" si="8"/>
        <v>222048.84834</v>
      </c>
      <c r="F45" s="49">
        <f t="shared" si="8"/>
        <v>179320.18375000005</v>
      </c>
      <c r="G45" s="33">
        <f>E45-C45</f>
        <v>-5078.1669700000202</v>
      </c>
      <c r="H45" s="33">
        <f>IF(C45=0,0,E45/C45*100)</f>
        <v>97.764173071587734</v>
      </c>
      <c r="I45" s="33">
        <f>E45-D45</f>
        <v>43266.124029999977</v>
      </c>
      <c r="J45" s="33">
        <f>IF(D45=0,0,E45/D45*100)</f>
        <v>124.20039419187883</v>
      </c>
      <c r="K45" s="33">
        <f>E45-F45</f>
        <v>42728.664589999942</v>
      </c>
      <c r="L45" s="33">
        <f>IF(F45=0,0,E45/F45*100)</f>
        <v>123.82814008799494</v>
      </c>
      <c r="M45" s="67"/>
      <c r="N45" s="17"/>
    </row>
    <row r="46" spans="1:14" ht="53.5" customHeight="1" x14ac:dyDescent="0.3">
      <c r="A46" s="98" t="s">
        <v>115</v>
      </c>
      <c r="B46" s="93">
        <v>21010300</v>
      </c>
      <c r="C46" s="55">
        <v>4813.6289999999999</v>
      </c>
      <c r="D46" s="55">
        <v>2920.6289999999999</v>
      </c>
      <c r="E46" s="94">
        <v>5601.1846000000005</v>
      </c>
      <c r="F46" s="55">
        <v>6957.8146800000004</v>
      </c>
      <c r="G46" s="14">
        <f>E46-C46</f>
        <v>787.5556000000006</v>
      </c>
      <c r="H46" s="14">
        <f>IF(C46=0,0,E46/C46*100)</f>
        <v>116.36095345112804</v>
      </c>
      <c r="I46" s="14">
        <f>E46-D46</f>
        <v>2680.5556000000006</v>
      </c>
      <c r="J46" s="14">
        <f>IF(D46=0,0,E46/D46*100)</f>
        <v>191.78007888026863</v>
      </c>
      <c r="K46" s="14">
        <f>E46-F46</f>
        <v>-1356.6300799999999</v>
      </c>
      <c r="L46" s="14">
        <f>IF(F46=0,0,E46/F46*100)</f>
        <v>80.502066490796508</v>
      </c>
      <c r="M46" s="67"/>
      <c r="N46" s="17"/>
    </row>
    <row r="47" spans="1:14" ht="33" customHeight="1" x14ac:dyDescent="0.3">
      <c r="A47" s="98" t="s">
        <v>116</v>
      </c>
      <c r="B47" s="93">
        <v>21050000</v>
      </c>
      <c r="C47" s="55">
        <v>600</v>
      </c>
      <c r="D47" s="55">
        <v>600</v>
      </c>
      <c r="E47" s="94">
        <v>1746.7117499999999</v>
      </c>
      <c r="F47" s="55">
        <v>7852.4706299999998</v>
      </c>
      <c r="G47" s="14">
        <f>E47-C47</f>
        <v>1146.7117499999999</v>
      </c>
      <c r="H47" s="14">
        <f>IF(C47=0,0,E47/C47*100)</f>
        <v>291.11862500000001</v>
      </c>
      <c r="I47" s="14">
        <f>E47-D47</f>
        <v>1146.7117499999999</v>
      </c>
      <c r="J47" s="14">
        <f>IF(D47=0,0,E47/D47*100)</f>
        <v>291.11862500000001</v>
      </c>
      <c r="K47" s="14">
        <f>E47-F47</f>
        <v>-6105.7588799999994</v>
      </c>
      <c r="L47" s="14">
        <f>IF(F47=0,0,E47/F47*100)</f>
        <v>22.244104210040199</v>
      </c>
      <c r="M47" s="67"/>
      <c r="N47" s="17"/>
    </row>
    <row r="48" spans="1:14" ht="18" customHeight="1" x14ac:dyDescent="0.3">
      <c r="A48" s="95" t="s">
        <v>117</v>
      </c>
      <c r="B48" s="93">
        <v>21080500</v>
      </c>
      <c r="C48" s="55">
        <v>8.85</v>
      </c>
      <c r="D48" s="55">
        <v>7.85</v>
      </c>
      <c r="E48" s="94">
        <v>136.04774</v>
      </c>
      <c r="F48" s="55">
        <v>19.502600000000001</v>
      </c>
      <c r="G48" s="14">
        <f>E48-C48</f>
        <v>127.19774000000001</v>
      </c>
      <c r="H48" s="14">
        <f>IF(C48=0,0,E48/C48*100)</f>
        <v>1537.2625988700565</v>
      </c>
      <c r="I48" s="14">
        <f>E48-D48</f>
        <v>128.19774000000001</v>
      </c>
      <c r="J48" s="14">
        <f>IF(D48=0,0,E48/D48*100)</f>
        <v>1733.092229299363</v>
      </c>
      <c r="K48" s="14">
        <f>E48-F48</f>
        <v>116.54514</v>
      </c>
      <c r="L48" s="14">
        <f>IF(F48=0,0,E48/F48*100)</f>
        <v>697.58770625455065</v>
      </c>
      <c r="M48" s="67"/>
      <c r="N48" s="17"/>
    </row>
    <row r="49" spans="1:14" ht="32.5" hidden="1" customHeight="1" x14ac:dyDescent="0.3">
      <c r="A49" s="95" t="s">
        <v>118</v>
      </c>
      <c r="B49" s="93">
        <v>21080600</v>
      </c>
      <c r="C49" s="55">
        <v>0</v>
      </c>
      <c r="D49" s="55">
        <v>0</v>
      </c>
      <c r="E49" s="94">
        <v>0</v>
      </c>
      <c r="F49" s="55">
        <v>0</v>
      </c>
      <c r="G49" s="14">
        <f>E49-C49</f>
        <v>0</v>
      </c>
      <c r="H49" s="14">
        <f>IF(C49=0,0,E49/C49*100)</f>
        <v>0</v>
      </c>
      <c r="I49" s="14">
        <f>E49-D49</f>
        <v>0</v>
      </c>
      <c r="J49" s="14">
        <f>IF(D49=0,0,E49/D49*100)</f>
        <v>0</v>
      </c>
      <c r="K49" s="14">
        <f>E49-F49</f>
        <v>0</v>
      </c>
      <c r="L49" s="14">
        <f>IF(F49=0,0,E49/F49*100)</f>
        <v>0</v>
      </c>
      <c r="M49" s="67"/>
      <c r="N49" s="17"/>
    </row>
    <row r="50" spans="1:14" ht="65.75" customHeight="1" x14ac:dyDescent="0.3">
      <c r="A50" s="95" t="s">
        <v>119</v>
      </c>
      <c r="B50" s="93">
        <v>21080900</v>
      </c>
      <c r="C50" s="55">
        <v>52.42</v>
      </c>
      <c r="D50" s="55">
        <v>44.42</v>
      </c>
      <c r="E50" s="94">
        <v>74.126249999999999</v>
      </c>
      <c r="F50" s="55">
        <v>132.87806999999998</v>
      </c>
      <c r="G50" s="14">
        <f>E50-C50</f>
        <v>21.706249999999997</v>
      </c>
      <c r="H50" s="14">
        <f>IF(C50=0,0,E50/C50*100)</f>
        <v>141.40833651278137</v>
      </c>
      <c r="I50" s="14">
        <f>E50-D50</f>
        <v>29.706249999999997</v>
      </c>
      <c r="J50" s="14">
        <f>IF(D50=0,0,E50/D50*100)</f>
        <v>166.87584421431788</v>
      </c>
      <c r="K50" s="14">
        <f>E50-F50</f>
        <v>-58.751819999999981</v>
      </c>
      <c r="L50" s="14">
        <f>IF(F50=0,0,E50/F50*100)</f>
        <v>55.785164549725927</v>
      </c>
      <c r="M50" s="67"/>
      <c r="N50" s="17"/>
    </row>
    <row r="51" spans="1:14" ht="19.5" customHeight="1" x14ac:dyDescent="0.3">
      <c r="A51" s="95" t="s">
        <v>120</v>
      </c>
      <c r="B51" s="93">
        <v>21081100</v>
      </c>
      <c r="C51" s="55">
        <v>20869.696</v>
      </c>
      <c r="D51" s="55">
        <v>17083.976000000002</v>
      </c>
      <c r="E51" s="94">
        <v>27040.183199999996</v>
      </c>
      <c r="F51" s="55">
        <v>15347.217639999999</v>
      </c>
      <c r="G51" s="14">
        <f>E51-C51</f>
        <v>6170.4871999999959</v>
      </c>
      <c r="H51" s="14">
        <f>IF(C51=0,0,E51/C51*100)</f>
        <v>129.56673254847601</v>
      </c>
      <c r="I51" s="14">
        <f>E51-D51</f>
        <v>9956.2071999999935</v>
      </c>
      <c r="J51" s="14">
        <f>IF(D51=0,0,E51/D51*100)</f>
        <v>158.27804487667271</v>
      </c>
      <c r="K51" s="14">
        <f>E51-F51</f>
        <v>11692.965559999997</v>
      </c>
      <c r="L51" s="14">
        <f>IF(F51=0,0,E51/F51*100)</f>
        <v>176.18948160039253</v>
      </c>
      <c r="M51" s="67"/>
      <c r="N51" s="17"/>
    </row>
    <row r="52" spans="1:14" ht="71.150000000000006" customHeight="1" x14ac:dyDescent="0.3">
      <c r="A52" s="99" t="s">
        <v>121</v>
      </c>
      <c r="B52" s="93">
        <v>21081500</v>
      </c>
      <c r="C52" s="55">
        <v>4393.0659999999998</v>
      </c>
      <c r="D52" s="55">
        <v>3770.2559999999994</v>
      </c>
      <c r="E52" s="94">
        <v>5261.9703399999999</v>
      </c>
      <c r="F52" s="55">
        <v>2403.9573899999996</v>
      </c>
      <c r="G52" s="14">
        <f>E52-C52</f>
        <v>868.90434000000005</v>
      </c>
      <c r="H52" s="14">
        <f>IF(C52=0,0,E52/C52*100)</f>
        <v>119.77899580839441</v>
      </c>
      <c r="I52" s="14">
        <f>E52-D52</f>
        <v>1491.7143400000004</v>
      </c>
      <c r="J52" s="14">
        <f>IF(D52=0,0,E52/D52*100)</f>
        <v>139.56533296412766</v>
      </c>
      <c r="K52" s="14">
        <f>E52-F52</f>
        <v>2858.0129500000003</v>
      </c>
      <c r="L52" s="14">
        <f>IF(F52=0,0,E52/F52*100)</f>
        <v>218.88783727568483</v>
      </c>
      <c r="M52" s="67"/>
      <c r="N52" s="17"/>
    </row>
    <row r="53" spans="1:14" ht="47" customHeight="1" x14ac:dyDescent="0.3">
      <c r="A53" s="100" t="s">
        <v>122</v>
      </c>
      <c r="B53" s="93">
        <v>21081700</v>
      </c>
      <c r="C53" s="55">
        <v>309.89999999999998</v>
      </c>
      <c r="D53" s="55">
        <v>223.1</v>
      </c>
      <c r="E53" s="94">
        <v>295.93419</v>
      </c>
      <c r="F53" s="55">
        <v>227.46904000000001</v>
      </c>
      <c r="G53" s="14">
        <f>E53-C53</f>
        <v>-13.965809999999976</v>
      </c>
      <c r="H53" s="14">
        <f>IF(C53=0,0,E53/C53*100)</f>
        <v>95.493446272991307</v>
      </c>
      <c r="I53" s="14">
        <f>E53-D53</f>
        <v>72.834190000000007</v>
      </c>
      <c r="J53" s="14">
        <f>IF(D53=0,0,E53/D53*100)</f>
        <v>132.64643209323174</v>
      </c>
      <c r="K53" s="14">
        <f>E53-F53</f>
        <v>68.465149999999994</v>
      </c>
      <c r="L53" s="14">
        <f>IF(F53=0,0,E53/F53*100)</f>
        <v>130.09866749338724</v>
      </c>
      <c r="M53" s="67"/>
      <c r="N53" s="17"/>
    </row>
    <row r="54" spans="1:14" ht="49.75" customHeight="1" x14ac:dyDescent="0.3">
      <c r="A54" s="95" t="s">
        <v>123</v>
      </c>
      <c r="B54" s="93">
        <v>21081800</v>
      </c>
      <c r="C54" s="55">
        <v>1772</v>
      </c>
      <c r="D54" s="55">
        <v>1259.5</v>
      </c>
      <c r="E54" s="55">
        <v>903.66700000000003</v>
      </c>
      <c r="F54" s="55">
        <v>1188.2570800000001</v>
      </c>
      <c r="G54" s="14">
        <f>E54-C54</f>
        <v>-868.33299999999997</v>
      </c>
      <c r="H54" s="14">
        <f>IF(C54=0,0,E54/C54*100)</f>
        <v>50.997009029345378</v>
      </c>
      <c r="I54" s="14">
        <f>E54-D54</f>
        <v>-355.83299999999997</v>
      </c>
      <c r="J54" s="14">
        <f>IF(D54=0,0,E54/D54*100)</f>
        <v>71.748074632790789</v>
      </c>
      <c r="K54" s="14">
        <f>E54-F54</f>
        <v>-284.59008000000006</v>
      </c>
      <c r="L54" s="14">
        <f>IF(F54=0,0,E54/F54*100)</f>
        <v>76.04978882179266</v>
      </c>
      <c r="M54" s="67"/>
      <c r="N54" s="17"/>
    </row>
    <row r="55" spans="1:14" ht="54" customHeight="1" x14ac:dyDescent="0.3">
      <c r="A55" s="92" t="s">
        <v>124</v>
      </c>
      <c r="B55" s="93">
        <v>21082400</v>
      </c>
      <c r="C55" s="55">
        <v>174.60899999999998</v>
      </c>
      <c r="D55" s="55">
        <v>171.60899999999998</v>
      </c>
      <c r="E55" s="94">
        <v>326.79813000000001</v>
      </c>
      <c r="F55" s="55">
        <v>247.21647000000002</v>
      </c>
      <c r="G55" s="14">
        <f>E55-C55</f>
        <v>152.18913000000003</v>
      </c>
      <c r="H55" s="14">
        <f>IF(C55=0,0,E55/C55*100)</f>
        <v>187.15995739051255</v>
      </c>
      <c r="I55" s="14">
        <f>E55-D55</f>
        <v>155.18913000000003</v>
      </c>
      <c r="J55" s="14">
        <f>IF(D55=0,0,E55/D55*100)</f>
        <v>190.43181301679985</v>
      </c>
      <c r="K55" s="14">
        <f>E55-F55</f>
        <v>79.581659999999999</v>
      </c>
      <c r="L55" s="14">
        <f>IF(F55=0,0,E55/F55*100)</f>
        <v>132.19108338534241</v>
      </c>
      <c r="M55" s="67"/>
      <c r="N55" s="17"/>
    </row>
    <row r="56" spans="1:14" ht="19.5" customHeight="1" x14ac:dyDescent="0.3">
      <c r="A56" s="101" t="s">
        <v>125</v>
      </c>
      <c r="B56" s="102">
        <v>22010000</v>
      </c>
      <c r="C56" s="65">
        <f t="shared" ref="C56:F56" si="9">SUM(C57:C71)</f>
        <v>94254.316600000006</v>
      </c>
      <c r="D56" s="65">
        <f t="shared" si="9"/>
        <v>73340.223600000012</v>
      </c>
      <c r="E56" s="103">
        <f>SUM(E57:E71)</f>
        <v>80155.894839999994</v>
      </c>
      <c r="F56" s="65">
        <f t="shared" si="9"/>
        <v>72513.595580000023</v>
      </c>
      <c r="G56" s="66">
        <f>E56-C56</f>
        <v>-14098.421760000012</v>
      </c>
      <c r="H56" s="66">
        <f>IF(C56=0,0,E56/C56*100)</f>
        <v>85.042147385321968</v>
      </c>
      <c r="I56" s="66">
        <f>E56-D56</f>
        <v>6815.6712399999815</v>
      </c>
      <c r="J56" s="66">
        <f>IF(D56=0,0,E56/D56*100)</f>
        <v>109.29322397102696</v>
      </c>
      <c r="K56" s="66">
        <f>E56-F56</f>
        <v>7642.2992599999707</v>
      </c>
      <c r="L56" s="66">
        <f>IF(F56=0,0,E56/F56*100)</f>
        <v>110.53912607542493</v>
      </c>
      <c r="M56" s="67"/>
      <c r="N56" s="17"/>
    </row>
    <row r="57" spans="1:14" ht="53.5" customHeight="1" x14ac:dyDescent="0.3">
      <c r="A57" s="95" t="s">
        <v>126</v>
      </c>
      <c r="B57" s="93">
        <v>22010200</v>
      </c>
      <c r="C57" s="55">
        <v>4.3</v>
      </c>
      <c r="D57" s="55">
        <v>3.9</v>
      </c>
      <c r="E57" s="94">
        <v>4.2418000000000005</v>
      </c>
      <c r="F57" s="55">
        <v>4.2943999999999996</v>
      </c>
      <c r="G57" s="14">
        <f>E57-C57</f>
        <v>-5.8199999999999363E-2</v>
      </c>
      <c r="H57" s="14">
        <f>IF(C57=0,0,E57/C57*100)</f>
        <v>98.646511627907003</v>
      </c>
      <c r="I57" s="14">
        <f>E57-D57</f>
        <v>0.34180000000000055</v>
      </c>
      <c r="J57" s="14">
        <f>IF(D57=0,0,E57/D57*100)</f>
        <v>108.76410256410259</v>
      </c>
      <c r="K57" s="14">
        <f>E57-F57</f>
        <v>-5.2599999999999092E-2</v>
      </c>
      <c r="L57" s="14">
        <f>IF(F57=0,0,E57/F57*100)</f>
        <v>98.775149031296593</v>
      </c>
      <c r="M57" s="67"/>
      <c r="N57" s="17"/>
    </row>
    <row r="58" spans="1:14" ht="50.25" customHeight="1" x14ac:dyDescent="0.3">
      <c r="A58" s="95" t="s">
        <v>127</v>
      </c>
      <c r="B58" s="93">
        <v>22010300</v>
      </c>
      <c r="C58" s="55">
        <v>1175.5990000000002</v>
      </c>
      <c r="D58" s="55">
        <v>847.75800000000004</v>
      </c>
      <c r="E58" s="94">
        <v>970.48621999999989</v>
      </c>
      <c r="F58" s="55">
        <v>807.92985000000022</v>
      </c>
      <c r="G58" s="14">
        <f>E58-C58</f>
        <v>-205.11278000000027</v>
      </c>
      <c r="H58" s="14">
        <f>IF(C58=0,0,E58/C58*100)</f>
        <v>82.55248771052031</v>
      </c>
      <c r="I58" s="14">
        <f>E58-D58</f>
        <v>122.72821999999985</v>
      </c>
      <c r="J58" s="14">
        <f>IF(D58=0,0,E58/D58*100)</f>
        <v>114.47679880343209</v>
      </c>
      <c r="K58" s="14">
        <f>E58-F58</f>
        <v>162.55636999999967</v>
      </c>
      <c r="L58" s="14">
        <f>IF(F58=0,0,E58/F58*100)</f>
        <v>120.12010943771909</v>
      </c>
      <c r="M58" s="67"/>
      <c r="N58" s="17"/>
    </row>
    <row r="59" spans="1:14" ht="64.5" customHeight="1" x14ac:dyDescent="0.3">
      <c r="A59" s="99" t="s">
        <v>128</v>
      </c>
      <c r="B59" s="93">
        <v>22010500</v>
      </c>
      <c r="C59" s="55">
        <v>6.2</v>
      </c>
      <c r="D59" s="55">
        <v>3.9</v>
      </c>
      <c r="E59" s="94">
        <v>8.58</v>
      </c>
      <c r="F59" s="55">
        <v>6.24</v>
      </c>
      <c r="G59" s="14">
        <f>E59-C59</f>
        <v>2.38</v>
      </c>
      <c r="H59" s="14">
        <f>IF(C59=0,0,E59/C59*100)</f>
        <v>138.38709677419354</v>
      </c>
      <c r="I59" s="14">
        <f>E59-D59</f>
        <v>4.68</v>
      </c>
      <c r="J59" s="14">
        <f>IF(D59=0,0,E59/D59*100)</f>
        <v>220.00000000000003</v>
      </c>
      <c r="K59" s="14">
        <f>E59-F59</f>
        <v>2.34</v>
      </c>
      <c r="L59" s="14">
        <f>IF(F59=0,0,E59/F59*100)</f>
        <v>137.5</v>
      </c>
      <c r="M59" s="67"/>
      <c r="N59" s="17"/>
    </row>
    <row r="60" spans="1:14" ht="52" customHeight="1" x14ac:dyDescent="0.3">
      <c r="A60" s="95" t="s">
        <v>129</v>
      </c>
      <c r="B60" s="93">
        <v>22010600</v>
      </c>
      <c r="C60" s="55">
        <v>500</v>
      </c>
      <c r="D60" s="55">
        <v>500</v>
      </c>
      <c r="E60" s="94">
        <v>500</v>
      </c>
      <c r="F60" s="55">
        <v>500</v>
      </c>
      <c r="G60" s="14">
        <f>E60-C60</f>
        <v>0</v>
      </c>
      <c r="H60" s="14">
        <f>IF(C60=0,0,E60/C60*100)</f>
        <v>100</v>
      </c>
      <c r="I60" s="14">
        <f>E60-D60</f>
        <v>0</v>
      </c>
      <c r="J60" s="14">
        <f>IF(D60=0,0,E60/D60*100)</f>
        <v>100</v>
      </c>
      <c r="K60" s="14">
        <f>E60-F60</f>
        <v>0</v>
      </c>
      <c r="L60" s="14">
        <f>IF(F60=0,0,E60/F60*100)</f>
        <v>100</v>
      </c>
      <c r="M60" s="67"/>
      <c r="N60" s="17"/>
    </row>
    <row r="61" spans="1:14" ht="51" customHeight="1" x14ac:dyDescent="0.3">
      <c r="A61" s="95" t="s">
        <v>130</v>
      </c>
      <c r="B61" s="93">
        <v>22010900</v>
      </c>
      <c r="C61" s="55">
        <v>0</v>
      </c>
      <c r="D61" s="55">
        <v>0</v>
      </c>
      <c r="E61" s="94">
        <v>37.757589999999993</v>
      </c>
      <c r="F61" s="55">
        <v>22.009689999999999</v>
      </c>
      <c r="G61" s="14">
        <f>E61-C61</f>
        <v>37.757589999999993</v>
      </c>
      <c r="H61" s="14">
        <f>IF(C61=0,0,E61/C61*100)</f>
        <v>0</v>
      </c>
      <c r="I61" s="14">
        <f>E61-D61</f>
        <v>37.757589999999993</v>
      </c>
      <c r="J61" s="14">
        <f>IF(D61=0,0,E61/D61*100)</f>
        <v>0</v>
      </c>
      <c r="K61" s="14">
        <f>E61-F61</f>
        <v>15.747899999999994</v>
      </c>
      <c r="L61" s="14">
        <f>IF(F61=0,0,E61/F61*100)</f>
        <v>171.54984918006565</v>
      </c>
      <c r="M61" s="67"/>
      <c r="N61" s="17"/>
    </row>
    <row r="62" spans="1:14" ht="51.75" customHeight="1" x14ac:dyDescent="0.3">
      <c r="A62" s="95" t="s">
        <v>131</v>
      </c>
      <c r="B62" s="93">
        <v>22011000</v>
      </c>
      <c r="C62" s="55">
        <v>2065.1999999999998</v>
      </c>
      <c r="D62" s="55">
        <v>1034</v>
      </c>
      <c r="E62" s="94">
        <v>1085.0899999999999</v>
      </c>
      <c r="F62" s="55">
        <v>1056.9000000000001</v>
      </c>
      <c r="G62" s="14">
        <f>E62-C62</f>
        <v>-980.1099999999999</v>
      </c>
      <c r="H62" s="14">
        <f>IF(C62=0,0,E62/C62*100)</f>
        <v>52.541642455936476</v>
      </c>
      <c r="I62" s="14">
        <f>E62-D62</f>
        <v>51.089999999999918</v>
      </c>
      <c r="J62" s="14">
        <f>IF(D62=0,0,E62/D62*100)</f>
        <v>104.94100580270793</v>
      </c>
      <c r="K62" s="14">
        <f>E62-F62</f>
        <v>28.189999999999827</v>
      </c>
      <c r="L62" s="14">
        <f>IF(F62=0,0,E62/F62*100)</f>
        <v>102.66723436465132</v>
      </c>
      <c r="M62" s="67"/>
      <c r="N62" s="17"/>
    </row>
    <row r="63" spans="1:14" ht="52.5" customHeight="1" x14ac:dyDescent="0.3">
      <c r="A63" s="95" t="s">
        <v>132</v>
      </c>
      <c r="B63" s="93">
        <v>22011100</v>
      </c>
      <c r="C63" s="55">
        <v>13400</v>
      </c>
      <c r="D63" s="55">
        <v>9860</v>
      </c>
      <c r="E63" s="94">
        <v>10601.656800000001</v>
      </c>
      <c r="F63" s="55">
        <v>10171.76715</v>
      </c>
      <c r="G63" s="14">
        <f>E63-C63</f>
        <v>-2798.3431999999993</v>
      </c>
      <c r="H63" s="14">
        <f>IF(C63=0,0,E63/C63*100)</f>
        <v>79.116841791044777</v>
      </c>
      <c r="I63" s="14">
        <f>E63-D63</f>
        <v>741.65680000000066</v>
      </c>
      <c r="J63" s="14">
        <f>IF(D63=0,0,E63/D63*100)</f>
        <v>107.52187423935091</v>
      </c>
      <c r="K63" s="14">
        <f>E63-F63</f>
        <v>429.88965000000098</v>
      </c>
      <c r="L63" s="14">
        <f>IF(F63=0,0,E63/F63*100)</f>
        <v>104.22630250634475</v>
      </c>
      <c r="M63" s="67"/>
      <c r="N63" s="17"/>
    </row>
    <row r="64" spans="1:14" ht="32.25" customHeight="1" x14ac:dyDescent="0.3">
      <c r="A64" s="95" t="s">
        <v>133</v>
      </c>
      <c r="B64" s="93">
        <v>22011800</v>
      </c>
      <c r="C64" s="55">
        <v>1500</v>
      </c>
      <c r="D64" s="55">
        <v>1168.7</v>
      </c>
      <c r="E64" s="94">
        <v>1833.30267</v>
      </c>
      <c r="F64" s="55">
        <v>1520.6436000000001</v>
      </c>
      <c r="G64" s="14">
        <f>E64-C64</f>
        <v>333.30267000000003</v>
      </c>
      <c r="H64" s="14">
        <f>IF(C64=0,0,E64/C64*100)</f>
        <v>122.220178</v>
      </c>
      <c r="I64" s="14">
        <f>E64-D64</f>
        <v>664.60266999999999</v>
      </c>
      <c r="J64" s="14">
        <f>IF(D64=0,0,E64/D64*100)</f>
        <v>156.86683237785573</v>
      </c>
      <c r="K64" s="14">
        <f>E64-F64</f>
        <v>312.65906999999993</v>
      </c>
      <c r="L64" s="14">
        <f>IF(F64=0,0,E64/F64*100)</f>
        <v>120.5609697104568</v>
      </c>
      <c r="M64" s="67"/>
      <c r="N64" s="17"/>
    </row>
    <row r="65" spans="1:14" ht="17.5" customHeight="1" x14ac:dyDescent="0.3">
      <c r="A65" s="95" t="s">
        <v>134</v>
      </c>
      <c r="B65" s="93">
        <v>22012500</v>
      </c>
      <c r="C65" s="55">
        <v>63993.717599999996</v>
      </c>
      <c r="D65" s="55">
        <v>50856.792600000001</v>
      </c>
      <c r="E65" s="94">
        <v>54258.831529999996</v>
      </c>
      <c r="F65" s="55">
        <v>50315.503390000005</v>
      </c>
      <c r="G65" s="14">
        <f>E65-C65</f>
        <v>-9734.8860700000005</v>
      </c>
      <c r="H65" s="14">
        <f>IF(C65=0,0,E65/C65*100)</f>
        <v>84.78774724286373</v>
      </c>
      <c r="I65" s="14">
        <f>E65-D65</f>
        <v>3402.0389299999952</v>
      </c>
      <c r="J65" s="14">
        <f>IF(D65=0,0,E65/D65*100)</f>
        <v>106.68944846120712</v>
      </c>
      <c r="K65" s="14">
        <f>E65-F65</f>
        <v>3943.3281399999905</v>
      </c>
      <c r="L65" s="14">
        <f>IF(F65=0,0,E65/F65*100)</f>
        <v>107.83720299772199</v>
      </c>
      <c r="M65" s="67"/>
      <c r="N65" s="17"/>
    </row>
    <row r="66" spans="1:14" ht="30.25" customHeight="1" x14ac:dyDescent="0.3">
      <c r="A66" s="95" t="s">
        <v>135</v>
      </c>
      <c r="B66" s="93">
        <v>22012600</v>
      </c>
      <c r="C66" s="55">
        <v>10448.77</v>
      </c>
      <c r="D66" s="55">
        <v>8174.8430000000026</v>
      </c>
      <c r="E66" s="94">
        <v>9806.2064800000007</v>
      </c>
      <c r="F66" s="55">
        <v>7127.6619600000013</v>
      </c>
      <c r="G66" s="14">
        <f>E66-C66</f>
        <v>-642.5635199999997</v>
      </c>
      <c r="H66" s="14">
        <f>IF(C66=0,0,E66/C66*100)</f>
        <v>93.850342959027728</v>
      </c>
      <c r="I66" s="14">
        <f>E66-D66</f>
        <v>1631.3634799999982</v>
      </c>
      <c r="J66" s="14">
        <f>IF(D66=0,0,E66/D66*100)</f>
        <v>119.95589982584372</v>
      </c>
      <c r="K66" s="14">
        <f>E66-F66</f>
        <v>2678.5445199999995</v>
      </c>
      <c r="L66" s="14">
        <f>IF(F66=0,0,E66/F66*100)</f>
        <v>137.57956725545947</v>
      </c>
      <c r="M66" s="67"/>
      <c r="N66" s="17"/>
    </row>
    <row r="67" spans="1:14" ht="70.5" customHeight="1" x14ac:dyDescent="0.3">
      <c r="A67" s="92" t="s">
        <v>136</v>
      </c>
      <c r="B67" s="93">
        <v>22012900</v>
      </c>
      <c r="C67" s="55">
        <v>114.03</v>
      </c>
      <c r="D67" s="55">
        <v>93.03</v>
      </c>
      <c r="E67" s="94">
        <v>99.954000000000008</v>
      </c>
      <c r="F67" s="55">
        <v>121.94262000000001</v>
      </c>
      <c r="G67" s="14">
        <f>E67-C67</f>
        <v>-14.075999999999993</v>
      </c>
      <c r="H67" s="14">
        <f>IF(C67=0,0,E67/C67*100)</f>
        <v>87.655880031570646</v>
      </c>
      <c r="I67" s="14">
        <f>E67-D67</f>
        <v>6.9240000000000066</v>
      </c>
      <c r="J67" s="14">
        <f>IF(D67=0,0,E67/D67*100)</f>
        <v>107.44276039987102</v>
      </c>
      <c r="K67" s="14">
        <f>E67-F67</f>
        <v>-21.988619999999997</v>
      </c>
      <c r="L67" s="14">
        <f>IF(F67=0,0,E67/F67*100)</f>
        <v>81.968060059723172</v>
      </c>
      <c r="M67" s="67"/>
      <c r="N67" s="17"/>
    </row>
    <row r="68" spans="1:14" ht="16.5" customHeight="1" x14ac:dyDescent="0.3">
      <c r="A68" s="95" t="s">
        <v>137</v>
      </c>
      <c r="B68" s="93">
        <v>22013100</v>
      </c>
      <c r="C68" s="55">
        <v>0</v>
      </c>
      <c r="D68" s="55">
        <v>0</v>
      </c>
      <c r="E68" s="94">
        <v>0.78</v>
      </c>
      <c r="F68" s="55">
        <v>0.78</v>
      </c>
      <c r="G68" s="14">
        <f>E68-C68</f>
        <v>0.78</v>
      </c>
      <c r="H68" s="14">
        <f>IF(C68=0,0,E68/C68*100)</f>
        <v>0</v>
      </c>
      <c r="I68" s="14">
        <f>E68-D68</f>
        <v>0.78</v>
      </c>
      <c r="J68" s="14">
        <f>IF(D68=0,0,E68/D68*100)</f>
        <v>0</v>
      </c>
      <c r="K68" s="14">
        <f>E68-F68</f>
        <v>0</v>
      </c>
      <c r="L68" s="14">
        <f>IF(F68=0,0,E68/F68*100)</f>
        <v>100</v>
      </c>
      <c r="M68" s="67"/>
      <c r="N68" s="17"/>
    </row>
    <row r="69" spans="1:14" ht="20.75" customHeight="1" x14ac:dyDescent="0.3">
      <c r="A69" s="95" t="s">
        <v>138</v>
      </c>
      <c r="B69" s="93">
        <v>22013200</v>
      </c>
      <c r="C69" s="55">
        <v>418</v>
      </c>
      <c r="D69" s="55">
        <v>310</v>
      </c>
      <c r="E69" s="94">
        <v>360.9726</v>
      </c>
      <c r="F69" s="55">
        <v>353.69099999999997</v>
      </c>
      <c r="G69" s="14">
        <f>E69-C69</f>
        <v>-57.0274</v>
      </c>
      <c r="H69" s="14">
        <f>IF(C69=0,0,E69/C69*100)</f>
        <v>86.35708133971292</v>
      </c>
      <c r="I69" s="14">
        <f>E69-D69</f>
        <v>50.9726</v>
      </c>
      <c r="J69" s="14">
        <f>IF(D69=0,0,E69/D69*100)</f>
        <v>116.44277419354839</v>
      </c>
      <c r="K69" s="14">
        <f>E69-F69</f>
        <v>7.2816000000000258</v>
      </c>
      <c r="L69" s="14">
        <f>IF(F69=0,0,E69/F69*100)</f>
        <v>102.05874619371147</v>
      </c>
      <c r="M69" s="67"/>
      <c r="N69" s="17"/>
    </row>
    <row r="70" spans="1:14" ht="20.75" customHeight="1" x14ac:dyDescent="0.3">
      <c r="A70" s="95" t="s">
        <v>139</v>
      </c>
      <c r="B70" s="93">
        <v>22013300</v>
      </c>
      <c r="C70" s="55">
        <v>350</v>
      </c>
      <c r="D70" s="55">
        <v>254</v>
      </c>
      <c r="E70" s="94">
        <v>301.11515000000003</v>
      </c>
      <c r="F70" s="55">
        <v>235.22</v>
      </c>
      <c r="G70" s="14">
        <f>E70-C70</f>
        <v>-48.884849999999972</v>
      </c>
      <c r="H70" s="14">
        <f>IF(C70=0,0,E70/C70*100)</f>
        <v>86.032900000000012</v>
      </c>
      <c r="I70" s="14">
        <f>E70-D70</f>
        <v>47.115150000000028</v>
      </c>
      <c r="J70" s="14">
        <f>IF(D70=0,0,E70/D70*100)</f>
        <v>118.54927165354331</v>
      </c>
      <c r="K70" s="14">
        <f>E70-F70</f>
        <v>65.895150000000029</v>
      </c>
      <c r="L70" s="14">
        <f>IF(F70=0,0,E70/F70*100)</f>
        <v>128.01426324292154</v>
      </c>
      <c r="M70" s="67"/>
      <c r="N70" s="17"/>
    </row>
    <row r="71" spans="1:14" ht="17.149999999999999" customHeight="1" x14ac:dyDescent="0.3">
      <c r="A71" s="95" t="s">
        <v>140</v>
      </c>
      <c r="B71" s="93">
        <v>22013400</v>
      </c>
      <c r="C71" s="55">
        <v>278.5</v>
      </c>
      <c r="D71" s="55">
        <v>233.3</v>
      </c>
      <c r="E71" s="94">
        <v>286.92</v>
      </c>
      <c r="F71" s="55">
        <v>269.01191999999998</v>
      </c>
      <c r="G71" s="14">
        <f>E71-C71</f>
        <v>8.4200000000000159</v>
      </c>
      <c r="H71" s="14">
        <f>IF(C71=0,0,E71/C71*100)</f>
        <v>103.02333931777379</v>
      </c>
      <c r="I71" s="14">
        <f>E71-D71</f>
        <v>53.620000000000005</v>
      </c>
      <c r="J71" s="14">
        <f>IF(D71=0,0,E71/D71*100)</f>
        <v>122.98328332618946</v>
      </c>
      <c r="K71" s="14">
        <f>E71-F71</f>
        <v>17.908080000000041</v>
      </c>
      <c r="L71" s="14">
        <f>IF(F71=0,0,E71/F71*100)</f>
        <v>106.65698382435991</v>
      </c>
      <c r="M71" s="67"/>
      <c r="N71" s="17"/>
    </row>
    <row r="72" spans="1:14" ht="34" customHeight="1" x14ac:dyDescent="0.3">
      <c r="A72" s="95" t="s">
        <v>141</v>
      </c>
      <c r="B72" s="93">
        <v>22020400</v>
      </c>
      <c r="C72" s="55">
        <v>6000</v>
      </c>
      <c r="D72" s="55">
        <v>6000</v>
      </c>
      <c r="E72" s="55">
        <v>10505</v>
      </c>
      <c r="F72" s="55">
        <v>0</v>
      </c>
      <c r="G72" s="14">
        <f>E72-C72</f>
        <v>4505</v>
      </c>
      <c r="H72" s="14">
        <f>IF(C72=0,0,E72/C72*100)</f>
        <v>175.08333333333331</v>
      </c>
      <c r="I72" s="14">
        <f>E72-D72</f>
        <v>4505</v>
      </c>
      <c r="J72" s="14">
        <f>IF(D72=0,0,E72/D72*100)</f>
        <v>175.08333333333331</v>
      </c>
      <c r="K72" s="14">
        <f>E72-F72</f>
        <v>10505</v>
      </c>
      <c r="L72" s="14">
        <f>IF(F72=0,0,E72/F72*100)</f>
        <v>0</v>
      </c>
      <c r="M72" s="67"/>
      <c r="N72" s="17"/>
    </row>
    <row r="73" spans="1:14" ht="46.5" customHeight="1" x14ac:dyDescent="0.3">
      <c r="A73" s="104" t="s">
        <v>142</v>
      </c>
      <c r="B73" s="93">
        <v>22080400</v>
      </c>
      <c r="C73" s="55">
        <v>73452.350000000006</v>
      </c>
      <c r="D73" s="55">
        <v>54507.55</v>
      </c>
      <c r="E73" s="94">
        <v>55597.179220000005</v>
      </c>
      <c r="F73" s="55">
        <v>49391.150480000004</v>
      </c>
      <c r="G73" s="14">
        <f>E73-C73</f>
        <v>-17855.17078</v>
      </c>
      <c r="H73" s="14">
        <f>IF(C73=0,0,E73/C73*100)</f>
        <v>75.691491449899146</v>
      </c>
      <c r="I73" s="14">
        <f>E73-D73</f>
        <v>1089.6292200000025</v>
      </c>
      <c r="J73" s="14">
        <f>IF(D73=0,0,E73/D73*100)</f>
        <v>101.9990427381161</v>
      </c>
      <c r="K73" s="14">
        <f>E73-F73</f>
        <v>6206.0287400000016</v>
      </c>
      <c r="L73" s="14">
        <f>IF(F73=0,0,E73/F73*100)</f>
        <v>112.56506212082064</v>
      </c>
      <c r="M73" s="67"/>
      <c r="N73" s="17"/>
    </row>
    <row r="74" spans="1:14" ht="18.75" customHeight="1" x14ac:dyDescent="0.3">
      <c r="A74" s="95" t="s">
        <v>143</v>
      </c>
      <c r="B74" s="93">
        <v>22090000</v>
      </c>
      <c r="C74" s="55">
        <v>829.23135000000013</v>
      </c>
      <c r="D74" s="55">
        <v>576.93934999999999</v>
      </c>
      <c r="E74" s="94">
        <v>1052.0497</v>
      </c>
      <c r="F74" s="55">
        <v>643.19032000000016</v>
      </c>
      <c r="G74" s="14">
        <f>E74-C74</f>
        <v>222.8183499999999</v>
      </c>
      <c r="H74" s="14">
        <f>IF(C74=0,0,E74/C74*100)</f>
        <v>126.87046865751034</v>
      </c>
      <c r="I74" s="14">
        <f>E74-D74</f>
        <v>475.11035000000004</v>
      </c>
      <c r="J74" s="14">
        <f>IF(D74=0,0,E74/D74*100)</f>
        <v>182.35013784377855</v>
      </c>
      <c r="K74" s="14">
        <f>E74-F74</f>
        <v>408.85937999999987</v>
      </c>
      <c r="L74" s="14">
        <f>IF(F74=0,0,E74/F74*100)</f>
        <v>163.56740256911823</v>
      </c>
      <c r="M74" s="67"/>
      <c r="N74" s="17"/>
    </row>
    <row r="75" spans="1:14" ht="53.5" customHeight="1" x14ac:dyDescent="0.3">
      <c r="A75" s="95" t="s">
        <v>144</v>
      </c>
      <c r="B75" s="93">
        <v>22130000</v>
      </c>
      <c r="C75" s="55">
        <v>356.43253999999996</v>
      </c>
      <c r="D75" s="55">
        <v>254.68254000000005</v>
      </c>
      <c r="E75" s="94">
        <v>309.49518999999998</v>
      </c>
      <c r="F75" s="55">
        <v>248.46617000000003</v>
      </c>
      <c r="G75" s="14">
        <f>E75-C75</f>
        <v>-46.937349999999981</v>
      </c>
      <c r="H75" s="14">
        <f>IF(C75=0,0,E75/C75*100)</f>
        <v>86.831351032091519</v>
      </c>
      <c r="I75" s="14">
        <f>E75-D75</f>
        <v>54.812649999999934</v>
      </c>
      <c r="J75" s="14">
        <f>IF(D75=0,0,E75/D75*100)</f>
        <v>121.52195042502714</v>
      </c>
      <c r="K75" s="14">
        <f>E75-F75</f>
        <v>61.029019999999946</v>
      </c>
      <c r="L75" s="14">
        <f>IF(F75=0,0,E75/F75*100)</f>
        <v>124.56230560482335</v>
      </c>
      <c r="M75" s="67"/>
      <c r="N75" s="17"/>
    </row>
    <row r="76" spans="1:14" ht="15.5" x14ac:dyDescent="0.3">
      <c r="A76" s="104" t="s">
        <v>117</v>
      </c>
      <c r="B76" s="93">
        <v>24060300</v>
      </c>
      <c r="C76" s="55">
        <v>12461.534820000001</v>
      </c>
      <c r="D76" s="55">
        <v>11936.008820000001</v>
      </c>
      <c r="E76" s="94">
        <v>22300.798130000003</v>
      </c>
      <c r="F76" s="55">
        <v>13474.614979999998</v>
      </c>
      <c r="G76" s="14">
        <f>E76-C76</f>
        <v>9839.2633100000021</v>
      </c>
      <c r="H76" s="14">
        <f>IF(C76=0,0,E76/C76*100)</f>
        <v>178.95707432609817</v>
      </c>
      <c r="I76" s="14">
        <f>E76-D76</f>
        <v>10364.789310000002</v>
      </c>
      <c r="J76" s="14">
        <f>IF(D76=0,0,E76/D76*100)</f>
        <v>186.83630739810394</v>
      </c>
      <c r="K76" s="14">
        <f>E76-F76</f>
        <v>8826.1831500000044</v>
      </c>
      <c r="L76" s="14">
        <f>IF(F76=0,0,E76/F76*100)</f>
        <v>165.50230313148438</v>
      </c>
      <c r="M76" s="67"/>
      <c r="N76" s="17"/>
    </row>
    <row r="77" spans="1:14" ht="26" customHeight="1" x14ac:dyDescent="0.3">
      <c r="A77" s="104" t="s">
        <v>145</v>
      </c>
      <c r="B77" s="93">
        <v>24060600</v>
      </c>
      <c r="C77" s="55">
        <v>0</v>
      </c>
      <c r="D77" s="55">
        <v>0</v>
      </c>
      <c r="E77" s="94">
        <v>5</v>
      </c>
      <c r="F77" s="55">
        <v>0</v>
      </c>
      <c r="G77" s="14">
        <f>E77-C77</f>
        <v>5</v>
      </c>
      <c r="H77" s="14">
        <f>IF(C77=0,0,E77/C77*100)</f>
        <v>0</v>
      </c>
      <c r="I77" s="14">
        <f>E77-D77</f>
        <v>5</v>
      </c>
      <c r="J77" s="14">
        <f>IF(D77=0,0,E77/D77*100)</f>
        <v>0</v>
      </c>
      <c r="K77" s="14">
        <f>E77-F77</f>
        <v>5</v>
      </c>
      <c r="L77" s="14">
        <f>IF(F77=0,0,E77/F77*100)</f>
        <v>0</v>
      </c>
      <c r="M77" s="67"/>
      <c r="N77" s="17"/>
    </row>
    <row r="78" spans="1:14" ht="29.9" hidden="1" customHeight="1" x14ac:dyDescent="0.3">
      <c r="A78" s="104" t="s">
        <v>146</v>
      </c>
      <c r="B78" s="93">
        <v>24061900</v>
      </c>
      <c r="C78" s="55">
        <v>0</v>
      </c>
      <c r="D78" s="55">
        <v>0</v>
      </c>
      <c r="E78" s="94">
        <v>0</v>
      </c>
      <c r="F78" s="55">
        <v>0</v>
      </c>
      <c r="G78" s="14">
        <f>E78-C78</f>
        <v>0</v>
      </c>
      <c r="H78" s="14">
        <f>IF(C78=0,0,E78/C78*100)</f>
        <v>0</v>
      </c>
      <c r="I78" s="14">
        <f>E78-D78</f>
        <v>0</v>
      </c>
      <c r="J78" s="14">
        <f>IF(D78=0,0,E78/D78*100)</f>
        <v>0</v>
      </c>
      <c r="K78" s="14">
        <f>E78-F78</f>
        <v>0</v>
      </c>
      <c r="L78" s="14">
        <f>IF(F78=0,0,E78/F78*100)</f>
        <v>0</v>
      </c>
      <c r="M78" s="67"/>
      <c r="N78" s="17"/>
    </row>
    <row r="79" spans="1:14" ht="66.650000000000006" customHeight="1" x14ac:dyDescent="0.3">
      <c r="A79" s="104" t="s">
        <v>147</v>
      </c>
      <c r="B79" s="93">
        <v>24062000</v>
      </c>
      <c r="C79" s="55">
        <v>0</v>
      </c>
      <c r="D79" s="55">
        <v>0</v>
      </c>
      <c r="E79" s="94">
        <v>24</v>
      </c>
      <c r="F79" s="55">
        <v>139.87514999999999</v>
      </c>
      <c r="G79" s="14">
        <f>E79-C79</f>
        <v>24</v>
      </c>
      <c r="H79" s="14">
        <f>IF(C79=0,0,E79/C79*100)</f>
        <v>0</v>
      </c>
      <c r="I79" s="14">
        <f>E79-D79</f>
        <v>24</v>
      </c>
      <c r="J79" s="14">
        <f>IF(D79=0,0,E79/D79*100)</f>
        <v>0</v>
      </c>
      <c r="K79" s="14">
        <f>E79-F79</f>
        <v>-115.87514999999999</v>
      </c>
      <c r="L79" s="14">
        <f>IF(F79=0,0,E79/F79*100)</f>
        <v>17.158158543529716</v>
      </c>
      <c r="M79" s="67"/>
      <c r="N79" s="17"/>
    </row>
    <row r="80" spans="1:14" ht="99" customHeight="1" x14ac:dyDescent="0.3">
      <c r="A80" s="105" t="s">
        <v>148</v>
      </c>
      <c r="B80" s="93">
        <v>24062200</v>
      </c>
      <c r="C80" s="55">
        <v>6778.98</v>
      </c>
      <c r="D80" s="55">
        <v>6085.98</v>
      </c>
      <c r="E80" s="94">
        <v>10712.808060000001</v>
      </c>
      <c r="F80" s="55">
        <v>8532.5074700000005</v>
      </c>
      <c r="G80" s="14">
        <f>E80-C80</f>
        <v>3933.8280600000016</v>
      </c>
      <c r="H80" s="14">
        <f>IF(C80=0,0,E80/C80*100)</f>
        <v>158.02979297770463</v>
      </c>
      <c r="I80" s="14">
        <f>E80-D80</f>
        <v>4626.8280600000016</v>
      </c>
      <c r="J80" s="14">
        <f>IF(D80=0,0,E80/D80*100)</f>
        <v>176.02437175278266</v>
      </c>
      <c r="K80" s="14">
        <f>E80-F80</f>
        <v>2180.3005900000007</v>
      </c>
      <c r="L80" s="14">
        <f>IF(F80=0,0,E80/F80*100)</f>
        <v>125.55287056783555</v>
      </c>
      <c r="M80" s="67"/>
      <c r="N80" s="17"/>
    </row>
    <row r="81" spans="1:21" ht="18.75" customHeight="1" x14ac:dyDescent="0.3">
      <c r="A81" s="34" t="s">
        <v>149</v>
      </c>
      <c r="B81" s="97">
        <v>30000000</v>
      </c>
      <c r="C81" s="49">
        <f t="shared" ref="C81:F81" si="10">SUM(C82:C83)</f>
        <v>23</v>
      </c>
      <c r="D81" s="49">
        <f t="shared" si="10"/>
        <v>15</v>
      </c>
      <c r="E81" s="106">
        <f t="shared" si="10"/>
        <v>68.165580000000006</v>
      </c>
      <c r="F81" s="49">
        <f t="shared" si="10"/>
        <v>365.61737000000011</v>
      </c>
      <c r="G81" s="33">
        <f>E81-C81</f>
        <v>45.165580000000006</v>
      </c>
      <c r="H81" s="33">
        <f>IF(C81=0,0,E81/C81*100)</f>
        <v>296.37208695652174</v>
      </c>
      <c r="I81" s="33">
        <f>E81-D81</f>
        <v>53.165580000000006</v>
      </c>
      <c r="J81" s="33">
        <f>IF(D81=0,0,E81/D81*100)</f>
        <v>454.43720000000002</v>
      </c>
      <c r="K81" s="33">
        <f>E81-F81</f>
        <v>-297.45179000000007</v>
      </c>
      <c r="L81" s="33">
        <f>IF(F81=0,0,E81/F81*100)</f>
        <v>18.64396650520187</v>
      </c>
      <c r="M81" s="67"/>
      <c r="N81" s="17"/>
    </row>
    <row r="82" spans="1:21" ht="66.5" customHeight="1" x14ac:dyDescent="0.3">
      <c r="A82" s="104" t="s">
        <v>150</v>
      </c>
      <c r="B82" s="93">
        <v>31010200</v>
      </c>
      <c r="C82" s="55">
        <v>23</v>
      </c>
      <c r="D82" s="55">
        <v>15</v>
      </c>
      <c r="E82" s="94">
        <v>68.165580000000006</v>
      </c>
      <c r="F82" s="55">
        <v>360.61737000000011</v>
      </c>
      <c r="G82" s="14">
        <f>E82-C82</f>
        <v>45.165580000000006</v>
      </c>
      <c r="H82" s="14">
        <f>IF(C82=0,0,E82/C82*100)</f>
        <v>296.37208695652174</v>
      </c>
      <c r="I82" s="14">
        <f>E82-D82</f>
        <v>53.165580000000006</v>
      </c>
      <c r="J82" s="14">
        <f>IF(D82=0,0,E82/D82*100)</f>
        <v>454.43720000000002</v>
      </c>
      <c r="K82" s="14">
        <f>E82-F82</f>
        <v>-292.45179000000007</v>
      </c>
      <c r="L82" s="14">
        <f>IF(F82=0,0,E82/F82*100)</f>
        <v>18.902467177329807</v>
      </c>
      <c r="M82" s="67"/>
      <c r="N82" s="17"/>
    </row>
    <row r="83" spans="1:21" ht="31.15" customHeight="1" x14ac:dyDescent="0.3">
      <c r="A83" s="104" t="s">
        <v>151</v>
      </c>
      <c r="B83" s="93">
        <v>31020000</v>
      </c>
      <c r="C83" s="55">
        <v>0</v>
      </c>
      <c r="D83" s="55">
        <v>0</v>
      </c>
      <c r="E83" s="94">
        <v>0</v>
      </c>
      <c r="F83" s="55">
        <v>5</v>
      </c>
      <c r="G83" s="14">
        <f>E83-C83</f>
        <v>0</v>
      </c>
      <c r="H83" s="14">
        <f>IF(C83=0,0,E83/C83*100)</f>
        <v>0</v>
      </c>
      <c r="I83" s="14">
        <f>E83-D83</f>
        <v>0</v>
      </c>
      <c r="J83" s="14">
        <f>IF(D83=0,0,E83/D83*100)</f>
        <v>0</v>
      </c>
      <c r="K83" s="14">
        <f>E83-F83</f>
        <v>-5</v>
      </c>
      <c r="L83" s="14">
        <f>IF(F83=0,0,E83/F83*100)</f>
        <v>0</v>
      </c>
      <c r="M83" s="67"/>
      <c r="N83" s="17"/>
    </row>
    <row r="84" spans="1:21" ht="23.25" customHeight="1" x14ac:dyDescent="0.3">
      <c r="A84" s="139" t="s">
        <v>152</v>
      </c>
      <c r="B84" s="140"/>
      <c r="C84" s="107">
        <f t="shared" ref="C84:F84" si="11">C10+C45+C81</f>
        <v>6226292.7193799978</v>
      </c>
      <c r="D84" s="107">
        <f t="shared" si="11"/>
        <v>4613116.1263799993</v>
      </c>
      <c r="E84" s="108">
        <f t="shared" si="11"/>
        <v>4808146.7627400011</v>
      </c>
      <c r="F84" s="107">
        <f t="shared" si="11"/>
        <v>3943326.5658399994</v>
      </c>
      <c r="G84" s="109">
        <f>E84-C84</f>
        <v>-1418145.9566399967</v>
      </c>
      <c r="H84" s="109">
        <f>IF(C84=0,0,E84/C84*100)</f>
        <v>77.223268796440195</v>
      </c>
      <c r="I84" s="109">
        <f>E84-D84</f>
        <v>195030.63636000175</v>
      </c>
      <c r="J84" s="109">
        <f>IF(D84=0,0,E84/D84*100)</f>
        <v>104.22774174802849</v>
      </c>
      <c r="K84" s="109">
        <f>E84-F84</f>
        <v>864820.19690000173</v>
      </c>
      <c r="L84" s="109">
        <f>IF(F84=0,0,E84/F84*100)</f>
        <v>121.93123451635255</v>
      </c>
      <c r="M84" s="110"/>
      <c r="N84" s="17"/>
    </row>
    <row r="85" spans="1:21" s="112" customFormat="1" x14ac:dyDescent="0.3">
      <c r="A85" s="1"/>
      <c r="B85" s="39"/>
      <c r="C85" s="39"/>
      <c r="D85" s="39"/>
      <c r="F85" s="39"/>
      <c r="G85" s="44"/>
      <c r="H85" s="44"/>
      <c r="I85" s="44"/>
      <c r="J85" s="44"/>
      <c r="K85" s="39"/>
      <c r="L85" s="39"/>
      <c r="M85" s="1"/>
      <c r="N85" s="1"/>
      <c r="O85" s="39"/>
      <c r="P85" s="39"/>
      <c r="Q85" s="39"/>
      <c r="R85" s="39"/>
      <c r="S85" s="39"/>
      <c r="T85" s="39"/>
      <c r="U85" s="39"/>
    </row>
    <row r="86" spans="1:21" s="112" customFormat="1" x14ac:dyDescent="0.3">
      <c r="A86" s="1"/>
      <c r="B86" s="39"/>
      <c r="C86" s="39"/>
      <c r="D86" s="39"/>
      <c r="E86" s="39"/>
      <c r="F86" s="39"/>
      <c r="G86" s="44"/>
      <c r="H86" s="44"/>
      <c r="I86" s="44"/>
      <c r="J86" s="44"/>
      <c r="K86" s="39"/>
      <c r="L86" s="39"/>
      <c r="M86" s="1"/>
      <c r="N86" s="1"/>
      <c r="O86" s="39"/>
      <c r="P86" s="39"/>
      <c r="Q86" s="39"/>
      <c r="R86" s="39"/>
      <c r="S86" s="39"/>
      <c r="T86" s="39"/>
      <c r="U86" s="39"/>
    </row>
    <row r="88" spans="1:21" x14ac:dyDescent="0.3">
      <c r="E88" s="111"/>
      <c r="F88" s="111"/>
    </row>
  </sheetData>
  <mergeCells count="17">
    <mergeCell ref="G6:L6"/>
    <mergeCell ref="A9:L9"/>
    <mergeCell ref="A84:B84"/>
    <mergeCell ref="E7:E8"/>
    <mergeCell ref="F7:F8"/>
    <mergeCell ref="G7:H7"/>
    <mergeCell ref="I7:J7"/>
    <mergeCell ref="K7:L7"/>
    <mergeCell ref="A1:L1"/>
    <mergeCell ref="A2:L2"/>
    <mergeCell ref="A3:L3"/>
    <mergeCell ref="A4:L4"/>
    <mergeCell ref="A6:A8"/>
    <mergeCell ref="B6:B8"/>
    <mergeCell ref="C6:C8"/>
    <mergeCell ref="D6:D8"/>
    <mergeCell ref="E6:F6"/>
  </mergeCells>
  <printOptions horizontalCentered="1"/>
  <pageMargins left="0.15748031496062992" right="0.19685039370078741" top="0.19685039370078741" bottom="0.15748031496062992" header="0.15748031496062992" footer="0.23622047244094491"/>
  <pageSetup paperSize="9" scale="50" fitToHeight="0" orientation="landscape" r:id="rId1"/>
  <headerFooter alignWithMargins="0"/>
  <rowBreaks count="2" manualBreakCount="2">
    <brk id="32" max="17" man="1"/>
    <brk id="59" max="17"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ЗагФ_ТГ</vt:lpstr>
      <vt:lpstr>По платежах_Область</vt:lpstr>
      <vt:lpstr>'По платежах_Область'!Заголовки_для_друку</vt:lpstr>
      <vt:lpstr>ЗагФ_ТГ!Область_друку</vt:lpstr>
      <vt:lpstr>'По платежах_Область'!Область_друку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YROSLAVSKA</dc:creator>
  <cp:lastModifiedBy>YROSLAVSKA</cp:lastModifiedBy>
  <dcterms:created xsi:type="dcterms:W3CDTF">2024-07-24T12:37:41Z</dcterms:created>
  <dcterms:modified xsi:type="dcterms:W3CDTF">2024-10-31T09:11:49Z</dcterms:modified>
</cp:coreProperties>
</file>