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K:\EP\224-225-Доходи\Сайт ДФ ОДА\"/>
    </mc:Choice>
  </mc:AlternateContent>
  <xr:revisionPtr revIDLastSave="0" documentId="13_ncr:1_{0328E8B7-A029-4E78-A1FE-E8FC03ADDD1E}" xr6:coauthVersionLast="47" xr6:coauthVersionMax="47" xr10:uidLastSave="{00000000-0000-0000-0000-000000000000}"/>
  <bookViews>
    <workbookView xWindow="-110" yWindow="-110" windowWidth="19420" windowHeight="10420" activeTab="1" xr2:uid="{C88C9CC9-50C6-40D1-A0F4-CFEAA4324B91}"/>
  </bookViews>
  <sheets>
    <sheet name="ЗагФ_ТГ" sheetId="1" r:id="rId1"/>
    <sheet name="По платежах_Область" sheetId="2" r:id="rId2"/>
  </sheets>
  <externalReferences>
    <externalReference r:id="rId3"/>
  </externalReferences>
  <definedNames>
    <definedName name="_xlnm.Print_Titles" localSheetId="1">'По платежах_Область'!$6:$8</definedName>
    <definedName name="_xlnm.Print_Area" localSheetId="0">ЗагФ_ТГ!$A$1:$K$67</definedName>
    <definedName name="_xlnm.Print_Area" localSheetId="1">'По платежах_Область'!$A$1:$L$84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2" l="1"/>
  <c r="J83" i="2"/>
  <c r="L82" i="2"/>
  <c r="J82" i="2"/>
  <c r="L80" i="2"/>
  <c r="J80" i="2"/>
  <c r="L79" i="2"/>
  <c r="J79" i="2"/>
  <c r="G79" i="2"/>
  <c r="L78" i="2"/>
  <c r="J78" i="2"/>
  <c r="L77" i="2"/>
  <c r="J77" i="2"/>
  <c r="L75" i="2"/>
  <c r="J75" i="2"/>
  <c r="H75" i="2"/>
  <c r="L74" i="2"/>
  <c r="J74" i="2"/>
  <c r="H74" i="2"/>
  <c r="L72" i="2"/>
  <c r="H72" i="2"/>
  <c r="L71" i="2"/>
  <c r="J71" i="2"/>
  <c r="H71" i="2"/>
  <c r="L70" i="2"/>
  <c r="J70" i="2"/>
  <c r="H70" i="2"/>
  <c r="H69" i="2"/>
  <c r="J68" i="2"/>
  <c r="H68" i="2"/>
  <c r="L67" i="2"/>
  <c r="J67" i="2"/>
  <c r="H67" i="2"/>
  <c r="L66" i="2"/>
  <c r="J66" i="2"/>
  <c r="H66" i="2"/>
  <c r="H65" i="2"/>
  <c r="H61" i="2"/>
  <c r="J61" i="2"/>
  <c r="L58" i="2"/>
  <c r="J58" i="2"/>
  <c r="H58" i="2"/>
  <c r="H57" i="2"/>
  <c r="L54" i="2"/>
  <c r="J54" i="2"/>
  <c r="H54" i="2"/>
  <c r="L53" i="2"/>
  <c r="J53" i="2"/>
  <c r="H53" i="2"/>
  <c r="L50" i="2"/>
  <c r="J50" i="2"/>
  <c r="H50" i="2"/>
  <c r="L49" i="2"/>
  <c r="J49" i="2"/>
  <c r="H49" i="2"/>
  <c r="H48" i="2"/>
  <c r="H47" i="2"/>
  <c r="L46" i="2"/>
  <c r="J46" i="2"/>
  <c r="H46" i="2"/>
  <c r="J44" i="2"/>
  <c r="H44" i="2"/>
  <c r="L43" i="2"/>
  <c r="J43" i="2"/>
  <c r="H43" i="2"/>
  <c r="L42" i="2"/>
  <c r="J42" i="2"/>
  <c r="H42" i="2"/>
  <c r="L41" i="2"/>
  <c r="J41" i="2"/>
  <c r="H41" i="2"/>
  <c r="H40" i="2"/>
  <c r="L38" i="2"/>
  <c r="J38" i="2"/>
  <c r="H38" i="2"/>
  <c r="H37" i="2"/>
  <c r="L33" i="2"/>
  <c r="J33" i="2"/>
  <c r="H33" i="2"/>
  <c r="H28" i="2"/>
  <c r="L25" i="2"/>
  <c r="H25" i="2"/>
  <c r="L23" i="2"/>
  <c r="J23" i="2"/>
  <c r="H23" i="2"/>
  <c r="L22" i="2"/>
  <c r="J22" i="2"/>
  <c r="H22" i="2"/>
  <c r="L19" i="2"/>
  <c r="J19" i="2"/>
  <c r="H19" i="2"/>
  <c r="H18" i="2"/>
  <c r="L15" i="2"/>
  <c r="J15" i="2"/>
  <c r="H15" i="2"/>
  <c r="H14" i="2"/>
  <c r="L11" i="2"/>
  <c r="J11" i="2"/>
  <c r="H11" i="2"/>
  <c r="J65" i="1"/>
  <c r="H65" i="1"/>
  <c r="K65" i="1"/>
  <c r="L65" i="1"/>
  <c r="M65" i="1"/>
  <c r="G65" i="1"/>
  <c r="L64" i="1"/>
  <c r="K64" i="1"/>
  <c r="I64" i="1"/>
  <c r="G64" i="1"/>
  <c r="J63" i="1"/>
  <c r="H63" i="1"/>
  <c r="K63" i="1"/>
  <c r="L63" i="1"/>
  <c r="M63" i="1"/>
  <c r="G63" i="1"/>
  <c r="L62" i="1"/>
  <c r="J62" i="1"/>
  <c r="H62" i="1"/>
  <c r="F62" i="1"/>
  <c r="K62" i="1"/>
  <c r="I62" i="1"/>
  <c r="G62" i="1"/>
  <c r="L61" i="1"/>
  <c r="J61" i="1"/>
  <c r="H61" i="1"/>
  <c r="K61" i="1"/>
  <c r="M61" i="1"/>
  <c r="G61" i="1"/>
  <c r="L60" i="1"/>
  <c r="J60" i="1"/>
  <c r="H60" i="1"/>
  <c r="F60" i="1"/>
  <c r="K60" i="1"/>
  <c r="I60" i="1"/>
  <c r="G60" i="1"/>
  <c r="L59" i="1"/>
  <c r="J59" i="1"/>
  <c r="H59" i="1"/>
  <c r="K59" i="1"/>
  <c r="M59" i="1"/>
  <c r="G59" i="1"/>
  <c r="L58" i="1"/>
  <c r="J58" i="1"/>
  <c r="H58" i="1"/>
  <c r="F58" i="1"/>
  <c r="K58" i="1"/>
  <c r="I58" i="1"/>
  <c r="G58" i="1"/>
  <c r="L57" i="1"/>
  <c r="J57" i="1"/>
  <c r="H57" i="1"/>
  <c r="K57" i="1"/>
  <c r="M57" i="1"/>
  <c r="G57" i="1"/>
  <c r="L56" i="1"/>
  <c r="J56" i="1"/>
  <c r="H56" i="1"/>
  <c r="F56" i="1"/>
  <c r="K56" i="1"/>
  <c r="I56" i="1"/>
  <c r="G56" i="1"/>
  <c r="L55" i="1"/>
  <c r="J55" i="1"/>
  <c r="H55" i="1"/>
  <c r="K55" i="1"/>
  <c r="M55" i="1"/>
  <c r="G55" i="1"/>
  <c r="L54" i="1"/>
  <c r="J54" i="1"/>
  <c r="H54" i="1"/>
  <c r="F54" i="1"/>
  <c r="K54" i="1"/>
  <c r="I54" i="1"/>
  <c r="G54" i="1"/>
  <c r="L53" i="1"/>
  <c r="J53" i="1"/>
  <c r="H53" i="1"/>
  <c r="K53" i="1"/>
  <c r="M53" i="1"/>
  <c r="G53" i="1"/>
  <c r="L52" i="1"/>
  <c r="J52" i="1"/>
  <c r="H52" i="1"/>
  <c r="K52" i="1"/>
  <c r="I52" i="1"/>
  <c r="G52" i="1"/>
  <c r="L51" i="1"/>
  <c r="J51" i="1"/>
  <c r="H51" i="1"/>
  <c r="K51" i="1"/>
  <c r="M51" i="1"/>
  <c r="G51" i="1"/>
  <c r="L50" i="1"/>
  <c r="J50" i="1"/>
  <c r="H50" i="1"/>
  <c r="F50" i="1"/>
  <c r="K50" i="1"/>
  <c r="I50" i="1"/>
  <c r="G50" i="1"/>
  <c r="L49" i="1"/>
  <c r="J49" i="1"/>
  <c r="H49" i="1"/>
  <c r="K49" i="1"/>
  <c r="M49" i="1"/>
  <c r="G49" i="1"/>
  <c r="L48" i="1"/>
  <c r="J48" i="1"/>
  <c r="H48" i="1"/>
  <c r="K48" i="1"/>
  <c r="I48" i="1"/>
  <c r="G48" i="1"/>
  <c r="L47" i="1"/>
  <c r="J47" i="1"/>
  <c r="H47" i="1"/>
  <c r="K47" i="1"/>
  <c r="G47" i="1"/>
  <c r="L46" i="1"/>
  <c r="G46" i="1"/>
  <c r="L45" i="1"/>
  <c r="F45" i="1"/>
  <c r="K45" i="1"/>
  <c r="I45" i="1"/>
  <c r="M45" i="1"/>
  <c r="L44" i="1"/>
  <c r="K44" i="1"/>
  <c r="I44" i="1"/>
  <c r="H44" i="1"/>
  <c r="J44" i="1"/>
  <c r="G44" i="1"/>
  <c r="L43" i="1"/>
  <c r="H43" i="1"/>
  <c r="G43" i="1"/>
  <c r="J42" i="1"/>
  <c r="F42" i="1"/>
  <c r="G42" i="1"/>
  <c r="L41" i="1"/>
  <c r="H41" i="1"/>
  <c r="I41" i="1"/>
  <c r="G41" i="1"/>
  <c r="L40" i="1"/>
  <c r="J40" i="1"/>
  <c r="H40" i="1"/>
  <c r="K40" i="1"/>
  <c r="M40" i="1"/>
  <c r="G40" i="1"/>
  <c r="L39" i="1"/>
  <c r="J39" i="1"/>
  <c r="H39" i="1"/>
  <c r="K39" i="1"/>
  <c r="I39" i="1"/>
  <c r="G39" i="1"/>
  <c r="L38" i="1"/>
  <c r="J38" i="1"/>
  <c r="H38" i="1"/>
  <c r="K38" i="1"/>
  <c r="M38" i="1"/>
  <c r="G38" i="1"/>
  <c r="L37" i="1"/>
  <c r="J37" i="1"/>
  <c r="H37" i="1"/>
  <c r="K37" i="1"/>
  <c r="I37" i="1"/>
  <c r="G37" i="1"/>
  <c r="L36" i="1"/>
  <c r="J36" i="1"/>
  <c r="H36" i="1"/>
  <c r="K36" i="1"/>
  <c r="M36" i="1"/>
  <c r="G36" i="1"/>
  <c r="L35" i="1"/>
  <c r="J35" i="1"/>
  <c r="H35" i="1"/>
  <c r="K35" i="1"/>
  <c r="I35" i="1"/>
  <c r="G35" i="1"/>
  <c r="L34" i="1"/>
  <c r="J34" i="1"/>
  <c r="H34" i="1"/>
  <c r="K34" i="1"/>
  <c r="M34" i="1"/>
  <c r="G34" i="1"/>
  <c r="L33" i="1"/>
  <c r="J33" i="1"/>
  <c r="H33" i="1"/>
  <c r="K33" i="1"/>
  <c r="I33" i="1"/>
  <c r="G33" i="1"/>
  <c r="L32" i="1"/>
  <c r="J32" i="1"/>
  <c r="H32" i="1"/>
  <c r="K32" i="1"/>
  <c r="M32" i="1"/>
  <c r="G32" i="1"/>
  <c r="L31" i="1"/>
  <c r="J31" i="1"/>
  <c r="H31" i="1"/>
  <c r="K31" i="1"/>
  <c r="I31" i="1"/>
  <c r="G31" i="1"/>
  <c r="L30" i="1"/>
  <c r="J30" i="1"/>
  <c r="H30" i="1"/>
  <c r="K30" i="1"/>
  <c r="M30" i="1"/>
  <c r="G30" i="1"/>
  <c r="L29" i="1"/>
  <c r="J29" i="1"/>
  <c r="H29" i="1"/>
  <c r="K29" i="1"/>
  <c r="I29" i="1"/>
  <c r="G29" i="1"/>
  <c r="L28" i="1"/>
  <c r="J28" i="1"/>
  <c r="H28" i="1"/>
  <c r="K28" i="1"/>
  <c r="M28" i="1"/>
  <c r="G28" i="1"/>
  <c r="L27" i="1"/>
  <c r="J27" i="1"/>
  <c r="H27" i="1"/>
  <c r="K27" i="1"/>
  <c r="I27" i="1"/>
  <c r="G27" i="1"/>
  <c r="L26" i="1"/>
  <c r="J26" i="1"/>
  <c r="H26" i="1"/>
  <c r="K26" i="1"/>
  <c r="G26" i="1"/>
  <c r="L25" i="1"/>
  <c r="J25" i="1"/>
  <c r="H25" i="1"/>
  <c r="K25" i="1"/>
  <c r="I25" i="1"/>
  <c r="G25" i="1"/>
  <c r="L24" i="1"/>
  <c r="J24" i="1"/>
  <c r="H24" i="1"/>
  <c r="K24" i="1"/>
  <c r="G24" i="1"/>
  <c r="L23" i="1"/>
  <c r="J23" i="1"/>
  <c r="H23" i="1"/>
  <c r="K23" i="1"/>
  <c r="I23" i="1"/>
  <c r="G23" i="1"/>
  <c r="L22" i="1"/>
  <c r="J22" i="1"/>
  <c r="H22" i="1"/>
  <c r="K22" i="1"/>
  <c r="G22" i="1"/>
  <c r="L21" i="1"/>
  <c r="J21" i="1"/>
  <c r="H21" i="1"/>
  <c r="K21" i="1"/>
  <c r="I21" i="1"/>
  <c r="G21" i="1"/>
  <c r="L20" i="1"/>
  <c r="J20" i="1"/>
  <c r="H20" i="1"/>
  <c r="K20" i="1"/>
  <c r="G20" i="1"/>
  <c r="L19" i="1"/>
  <c r="J19" i="1"/>
  <c r="H19" i="1"/>
  <c r="K19" i="1"/>
  <c r="I19" i="1"/>
  <c r="G19" i="1"/>
  <c r="K18" i="1"/>
  <c r="H18" i="1"/>
  <c r="J18" i="1"/>
  <c r="L18" i="1"/>
  <c r="F18" i="1"/>
  <c r="L17" i="1"/>
  <c r="J17" i="1"/>
  <c r="H17" i="1"/>
  <c r="K17" i="1"/>
  <c r="M17" i="1"/>
  <c r="G17" i="1"/>
  <c r="L16" i="1"/>
  <c r="J16" i="1"/>
  <c r="H16" i="1"/>
  <c r="K16" i="1"/>
  <c r="I16" i="1"/>
  <c r="G16" i="1"/>
  <c r="L15" i="1"/>
  <c r="J15" i="1"/>
  <c r="H15" i="1"/>
  <c r="K15" i="1"/>
  <c r="M15" i="1"/>
  <c r="G15" i="1"/>
  <c r="L14" i="1"/>
  <c r="J14" i="1"/>
  <c r="H14" i="1"/>
  <c r="E66" i="1"/>
  <c r="D66" i="1"/>
  <c r="C66" i="1"/>
  <c r="B66" i="1"/>
  <c r="L12" i="1"/>
  <c r="J12" i="1"/>
  <c r="H12" i="1"/>
  <c r="K12" i="1"/>
  <c r="I12" i="1"/>
  <c r="F12" i="1"/>
  <c r="L11" i="1"/>
  <c r="J11" i="1"/>
  <c r="H11" i="1"/>
  <c r="K11" i="1"/>
  <c r="M11" i="1"/>
  <c r="G11" i="1"/>
  <c r="L10" i="1"/>
  <c r="J10" i="1"/>
  <c r="H10" i="1"/>
  <c r="E13" i="1"/>
  <c r="C13" i="1"/>
  <c r="B13" i="1"/>
  <c r="L9" i="1"/>
  <c r="J9" i="1"/>
  <c r="H9" i="1"/>
  <c r="K9" i="1"/>
  <c r="I9" i="1"/>
  <c r="F9" i="1"/>
  <c r="H36" i="2" l="1"/>
  <c r="H52" i="2"/>
  <c r="J57" i="2"/>
  <c r="H59" i="2"/>
  <c r="H62" i="2"/>
  <c r="H63" i="2"/>
  <c r="J37" i="2"/>
  <c r="L57" i="2"/>
  <c r="H60" i="2"/>
  <c r="H13" i="2"/>
  <c r="J14" i="2"/>
  <c r="J13" i="2"/>
  <c r="L14" i="2"/>
  <c r="L13" i="2"/>
  <c r="H17" i="2"/>
  <c r="H16" i="2"/>
  <c r="J18" i="2"/>
  <c r="J16" i="2"/>
  <c r="L18" i="2"/>
  <c r="L16" i="2"/>
  <c r="H21" i="2"/>
  <c r="H27" i="2"/>
  <c r="J28" i="2"/>
  <c r="L28" i="2"/>
  <c r="I26" i="2"/>
  <c r="H32" i="2"/>
  <c r="H30" i="2"/>
  <c r="L37" i="2"/>
  <c r="G80" i="2"/>
  <c r="H80" i="2"/>
  <c r="G82" i="2"/>
  <c r="H82" i="2"/>
  <c r="H12" i="2"/>
  <c r="J17" i="2"/>
  <c r="L17" i="2"/>
  <c r="H20" i="2"/>
  <c r="J21" i="2"/>
  <c r="L21" i="2"/>
  <c r="H24" i="2"/>
  <c r="J25" i="2"/>
  <c r="J27" i="2"/>
  <c r="L27" i="2"/>
  <c r="H31" i="2"/>
  <c r="J32" i="2"/>
  <c r="L32" i="2"/>
  <c r="J36" i="2"/>
  <c r="L36" i="2"/>
  <c r="H39" i="2"/>
  <c r="J40" i="2"/>
  <c r="L40" i="2"/>
  <c r="L44" i="2"/>
  <c r="J48" i="2"/>
  <c r="L48" i="2"/>
  <c r="H51" i="2"/>
  <c r="J52" i="2"/>
  <c r="L52" i="2"/>
  <c r="H55" i="2"/>
  <c r="G62" i="2"/>
  <c r="G63" i="2"/>
  <c r="H64" i="2"/>
  <c r="J65" i="2"/>
  <c r="L65" i="2"/>
  <c r="J69" i="2"/>
  <c r="L69" i="2"/>
  <c r="J73" i="2"/>
  <c r="L73" i="2"/>
  <c r="G76" i="2"/>
  <c r="G78" i="2"/>
  <c r="G83" i="2"/>
  <c r="H73" i="2"/>
  <c r="G77" i="2"/>
  <c r="J12" i="2"/>
  <c r="L12" i="2"/>
  <c r="J20" i="2"/>
  <c r="L20" i="2"/>
  <c r="J24" i="2"/>
  <c r="L24" i="2"/>
  <c r="J31" i="2"/>
  <c r="L31" i="2"/>
  <c r="J39" i="2"/>
  <c r="L39" i="2"/>
  <c r="J47" i="2"/>
  <c r="L47" i="2"/>
  <c r="J51" i="2"/>
  <c r="L51" i="2"/>
  <c r="J55" i="2"/>
  <c r="L55" i="2"/>
  <c r="J59" i="2"/>
  <c r="L59" i="2"/>
  <c r="J60" i="2"/>
  <c r="L60" i="2"/>
  <c r="L61" i="2"/>
  <c r="J62" i="2"/>
  <c r="L62" i="2"/>
  <c r="J63" i="2"/>
  <c r="L63" i="2"/>
  <c r="J64" i="2"/>
  <c r="L64" i="2"/>
  <c r="L68" i="2"/>
  <c r="J72" i="2"/>
  <c r="J76" i="2"/>
  <c r="L76" i="2"/>
  <c r="J81" i="2"/>
  <c r="L81" i="2"/>
  <c r="L83" i="2"/>
  <c r="I11" i="2"/>
  <c r="K11" i="2"/>
  <c r="I12" i="2"/>
  <c r="K12" i="2"/>
  <c r="I13" i="2"/>
  <c r="K13" i="2"/>
  <c r="I14" i="2"/>
  <c r="K14" i="2"/>
  <c r="I15" i="2"/>
  <c r="K15" i="2"/>
  <c r="I16" i="2"/>
  <c r="I17" i="2"/>
  <c r="K17" i="2"/>
  <c r="I18" i="2"/>
  <c r="K18" i="2"/>
  <c r="I19" i="2"/>
  <c r="K19" i="2"/>
  <c r="I20" i="2"/>
  <c r="K20" i="2"/>
  <c r="I21" i="2"/>
  <c r="K21" i="2"/>
  <c r="I22" i="2"/>
  <c r="K22" i="2"/>
  <c r="I23" i="2"/>
  <c r="K23" i="2"/>
  <c r="I24" i="2"/>
  <c r="K24" i="2"/>
  <c r="I25" i="2"/>
  <c r="K25" i="2"/>
  <c r="G11" i="2"/>
  <c r="G12" i="2"/>
  <c r="G13" i="2"/>
  <c r="G14" i="2"/>
  <c r="G15" i="2"/>
  <c r="G16" i="2"/>
  <c r="G17" i="2"/>
  <c r="G18" i="2"/>
  <c r="G19" i="2"/>
  <c r="G20" i="2"/>
  <c r="G21" i="2"/>
  <c r="G22" i="2"/>
  <c r="G23" i="2"/>
  <c r="G24" i="2"/>
  <c r="G25" i="2"/>
  <c r="G26" i="2"/>
  <c r="G27" i="2"/>
  <c r="G28" i="2"/>
  <c r="H29" i="2"/>
  <c r="G30" i="2"/>
  <c r="G31" i="2"/>
  <c r="G32" i="2"/>
  <c r="G33" i="2"/>
  <c r="G35" i="2"/>
  <c r="G36" i="2"/>
  <c r="G37" i="2"/>
  <c r="G38" i="2"/>
  <c r="G39" i="2"/>
  <c r="G40" i="2"/>
  <c r="G41" i="2"/>
  <c r="G42" i="2"/>
  <c r="G43" i="2"/>
  <c r="G44" i="2"/>
  <c r="G46" i="2"/>
  <c r="G47" i="2"/>
  <c r="G48" i="2"/>
  <c r="G49" i="2"/>
  <c r="G50" i="2"/>
  <c r="G51" i="2"/>
  <c r="G52" i="2"/>
  <c r="G53" i="2"/>
  <c r="G54" i="2"/>
  <c r="G55" i="2"/>
  <c r="G57" i="2"/>
  <c r="G58" i="2"/>
  <c r="G59" i="2"/>
  <c r="G60" i="2"/>
  <c r="G61" i="2"/>
  <c r="G64" i="2"/>
  <c r="G65" i="2"/>
  <c r="G66" i="2"/>
  <c r="J29" i="2"/>
  <c r="L29" i="2"/>
  <c r="I27" i="2"/>
  <c r="K27" i="2"/>
  <c r="I28" i="2"/>
  <c r="K28" i="2"/>
  <c r="I30" i="2"/>
  <c r="K30" i="2"/>
  <c r="I31" i="2"/>
  <c r="K31" i="2"/>
  <c r="I32" i="2"/>
  <c r="K32" i="2"/>
  <c r="I33" i="2"/>
  <c r="K33" i="2"/>
  <c r="I35" i="2"/>
  <c r="I36" i="2"/>
  <c r="K36" i="2"/>
  <c r="I37" i="2"/>
  <c r="K37" i="2"/>
  <c r="I38" i="2"/>
  <c r="K38" i="2"/>
  <c r="I39" i="2"/>
  <c r="K39" i="2"/>
  <c r="I40" i="2"/>
  <c r="K40" i="2"/>
  <c r="I41" i="2"/>
  <c r="K41" i="2"/>
  <c r="I42" i="2"/>
  <c r="K42" i="2"/>
  <c r="I43" i="2"/>
  <c r="K43" i="2"/>
  <c r="I44" i="2"/>
  <c r="K44" i="2"/>
  <c r="I46" i="2"/>
  <c r="K46" i="2"/>
  <c r="I47" i="2"/>
  <c r="K47" i="2"/>
  <c r="I48" i="2"/>
  <c r="K48" i="2"/>
  <c r="I49" i="2"/>
  <c r="K49" i="2"/>
  <c r="I50" i="2"/>
  <c r="K50" i="2"/>
  <c r="I51" i="2"/>
  <c r="K51" i="2"/>
  <c r="I52" i="2"/>
  <c r="K52" i="2"/>
  <c r="I53" i="2"/>
  <c r="K53" i="2"/>
  <c r="I54" i="2"/>
  <c r="K54" i="2"/>
  <c r="I55" i="2"/>
  <c r="K55" i="2"/>
  <c r="K56" i="2"/>
  <c r="I57" i="2"/>
  <c r="K57" i="2"/>
  <c r="I58" i="2"/>
  <c r="K58" i="2"/>
  <c r="I59" i="2"/>
  <c r="K59" i="2"/>
  <c r="I60" i="2"/>
  <c r="K60" i="2"/>
  <c r="I61" i="2"/>
  <c r="K61" i="2"/>
  <c r="I62" i="2"/>
  <c r="K62" i="2"/>
  <c r="I63" i="2"/>
  <c r="K63" i="2"/>
  <c r="I64" i="2"/>
  <c r="K64" i="2"/>
  <c r="I65" i="2"/>
  <c r="K65" i="2"/>
  <c r="I66" i="2"/>
  <c r="K66" i="2"/>
  <c r="K67" i="2"/>
  <c r="I67" i="2"/>
  <c r="G67" i="2"/>
  <c r="H76" i="2"/>
  <c r="H77" i="2"/>
  <c r="H78" i="2"/>
  <c r="H79" i="2"/>
  <c r="I68" i="2"/>
  <c r="K68" i="2"/>
  <c r="I69" i="2"/>
  <c r="K69" i="2"/>
  <c r="I70" i="2"/>
  <c r="K70" i="2"/>
  <c r="I71" i="2"/>
  <c r="K71" i="2"/>
  <c r="I72" i="2"/>
  <c r="K72" i="2"/>
  <c r="I73" i="2"/>
  <c r="K73" i="2"/>
  <c r="I74" i="2"/>
  <c r="K74" i="2"/>
  <c r="I75" i="2"/>
  <c r="K75" i="2"/>
  <c r="I76" i="2"/>
  <c r="K76" i="2"/>
  <c r="I77" i="2"/>
  <c r="K77" i="2"/>
  <c r="I78" i="2"/>
  <c r="K78" i="2"/>
  <c r="I79" i="2"/>
  <c r="K79" i="2"/>
  <c r="I80" i="2"/>
  <c r="K80" i="2"/>
  <c r="I81" i="2"/>
  <c r="K81" i="2"/>
  <c r="I82" i="2"/>
  <c r="K82" i="2"/>
  <c r="I83" i="2"/>
  <c r="K83" i="2"/>
  <c r="G68" i="2"/>
  <c r="G69" i="2"/>
  <c r="G70" i="2"/>
  <c r="G71" i="2"/>
  <c r="G72" i="2"/>
  <c r="G73" i="2"/>
  <c r="G74" i="2"/>
  <c r="G75" i="2"/>
  <c r="G66" i="1"/>
  <c r="K66" i="1"/>
  <c r="M13" i="1"/>
  <c r="F10" i="1"/>
  <c r="F14" i="1"/>
  <c r="F16" i="1"/>
  <c r="G10" i="1"/>
  <c r="M10" i="1"/>
  <c r="I11" i="1"/>
  <c r="G12" i="1"/>
  <c r="M12" i="1"/>
  <c r="D13" i="1"/>
  <c r="I66" i="1"/>
  <c r="M66" i="1"/>
  <c r="G14" i="1"/>
  <c r="M14" i="1"/>
  <c r="I15" i="1"/>
  <c r="M16" i="1"/>
  <c r="I17" i="1"/>
  <c r="M18" i="1"/>
  <c r="G18" i="1"/>
  <c r="M20" i="1"/>
  <c r="M22" i="1"/>
  <c r="M24" i="1"/>
  <c r="M26" i="1"/>
  <c r="F29" i="1"/>
  <c r="F33" i="1"/>
  <c r="F37" i="1"/>
  <c r="F41" i="1"/>
  <c r="F15" i="1"/>
  <c r="B67" i="1"/>
  <c r="F11" i="1"/>
  <c r="F17" i="1"/>
  <c r="C67" i="1"/>
  <c r="E67" i="1"/>
  <c r="G9" i="1"/>
  <c r="M9" i="1"/>
  <c r="I10" i="1"/>
  <c r="K10" i="1"/>
  <c r="J66" i="1"/>
  <c r="H66" i="1"/>
  <c r="F66" i="1"/>
  <c r="L66" i="1"/>
  <c r="I14" i="1"/>
  <c r="K14" i="1"/>
  <c r="I18" i="1"/>
  <c r="F19" i="1"/>
  <c r="F20" i="1"/>
  <c r="F21" i="1"/>
  <c r="F22" i="1"/>
  <c r="F23" i="1"/>
  <c r="F24" i="1"/>
  <c r="F25" i="1"/>
  <c r="F26" i="1"/>
  <c r="F27" i="1"/>
  <c r="F31" i="1"/>
  <c r="F35" i="1"/>
  <c r="F39" i="1"/>
  <c r="I43" i="1"/>
  <c r="M43" i="1"/>
  <c r="K43" i="1"/>
  <c r="J43" i="1"/>
  <c r="F46" i="1"/>
  <c r="M19" i="1"/>
  <c r="I20" i="1"/>
  <c r="M21" i="1"/>
  <c r="I22" i="1"/>
  <c r="M23" i="1"/>
  <c r="I24" i="1"/>
  <c r="M25" i="1"/>
  <c r="I26" i="1"/>
  <c r="M27" i="1"/>
  <c r="I28" i="1"/>
  <c r="M29" i="1"/>
  <c r="I30" i="1"/>
  <c r="M31" i="1"/>
  <c r="I32" i="1"/>
  <c r="M33" i="1"/>
  <c r="I34" i="1"/>
  <c r="M35" i="1"/>
  <c r="I36" i="1"/>
  <c r="M37" i="1"/>
  <c r="I38" i="1"/>
  <c r="M39" i="1"/>
  <c r="I40" i="1"/>
  <c r="K41" i="1"/>
  <c r="J41" i="1"/>
  <c r="M42" i="1"/>
  <c r="H42" i="1"/>
  <c r="K42" i="1"/>
  <c r="G45" i="1"/>
  <c r="J45" i="1"/>
  <c r="M46" i="1"/>
  <c r="I46" i="1"/>
  <c r="F64" i="1"/>
  <c r="F28" i="1"/>
  <c r="F30" i="1"/>
  <c r="F32" i="1"/>
  <c r="F34" i="1"/>
  <c r="F36" i="1"/>
  <c r="F38" i="1"/>
  <c r="F40" i="1"/>
  <c r="I42" i="1"/>
  <c r="L42" i="1"/>
  <c r="F43" i="1"/>
  <c r="F44" i="1"/>
  <c r="H45" i="1"/>
  <c r="M47" i="1"/>
  <c r="I47" i="1"/>
  <c r="F48" i="1"/>
  <c r="F52" i="1"/>
  <c r="M41" i="1"/>
  <c r="M44" i="1"/>
  <c r="J46" i="1"/>
  <c r="H46" i="1"/>
  <c r="K46" i="1"/>
  <c r="M48" i="1"/>
  <c r="I49" i="1"/>
  <c r="M50" i="1"/>
  <c r="I51" i="1"/>
  <c r="M52" i="1"/>
  <c r="I53" i="1"/>
  <c r="M54" i="1"/>
  <c r="I55" i="1"/>
  <c r="M56" i="1"/>
  <c r="I57" i="1"/>
  <c r="M58" i="1"/>
  <c r="I59" i="1"/>
  <c r="M60" i="1"/>
  <c r="I61" i="1"/>
  <c r="M62" i="1"/>
  <c r="I63" i="1"/>
  <c r="M64" i="1"/>
  <c r="I65" i="1"/>
  <c r="F47" i="1"/>
  <c r="F49" i="1"/>
  <c r="F51" i="1"/>
  <c r="F53" i="1"/>
  <c r="F55" i="1"/>
  <c r="F57" i="1"/>
  <c r="F59" i="1"/>
  <c r="F61" i="1"/>
  <c r="F63" i="1"/>
  <c r="H64" i="1"/>
  <c r="J64" i="1"/>
  <c r="F65" i="1"/>
  <c r="I56" i="2" l="1"/>
  <c r="G56" i="2"/>
  <c r="K16" i="2"/>
  <c r="L45" i="2"/>
  <c r="J26" i="2"/>
  <c r="H26" i="2"/>
  <c r="L56" i="2"/>
  <c r="J35" i="2"/>
  <c r="J56" i="2"/>
  <c r="J45" i="2"/>
  <c r="H35" i="2"/>
  <c r="G81" i="2"/>
  <c r="H81" i="2"/>
  <c r="L35" i="2"/>
  <c r="K35" i="2"/>
  <c r="K26" i="2"/>
  <c r="H45" i="2"/>
  <c r="L30" i="2"/>
  <c r="L26" i="2"/>
  <c r="H56" i="2"/>
  <c r="J30" i="2"/>
  <c r="K29" i="2"/>
  <c r="G29" i="2"/>
  <c r="I29" i="2"/>
  <c r="L13" i="1"/>
  <c r="F13" i="1"/>
  <c r="J13" i="1"/>
  <c r="H13" i="1"/>
  <c r="D67" i="1"/>
  <c r="G67" i="1" s="1"/>
  <c r="G13" i="1"/>
  <c r="M67" i="1"/>
  <c r="C68" i="1"/>
  <c r="I67" i="1"/>
  <c r="K13" i="1"/>
  <c r="E68" i="1"/>
  <c r="K67" i="1"/>
  <c r="I13" i="1"/>
  <c r="B68" i="1"/>
  <c r="L34" i="2" l="1"/>
  <c r="K34" i="2"/>
  <c r="H34" i="2"/>
  <c r="G34" i="2"/>
  <c r="J34" i="2"/>
  <c r="I10" i="2"/>
  <c r="I34" i="2"/>
  <c r="K10" i="2"/>
  <c r="G10" i="2"/>
  <c r="E84" i="2"/>
  <c r="G45" i="2"/>
  <c r="I45" i="2"/>
  <c r="K45" i="2"/>
  <c r="D68" i="1"/>
  <c r="L67" i="1"/>
  <c r="F67" i="1"/>
  <c r="J67" i="1"/>
  <c r="H67" i="1"/>
  <c r="L10" i="2" l="1"/>
  <c r="F84" i="2"/>
  <c r="L84" i="2" s="1"/>
  <c r="J10" i="2"/>
  <c r="D84" i="2"/>
  <c r="J84" i="2" s="1"/>
  <c r="H10" i="2"/>
  <c r="C84" i="2"/>
  <c r="H84" i="2" s="1"/>
  <c r="I84" i="2" l="1"/>
  <c r="K84" i="2"/>
  <c r="G84" i="2"/>
</calcChain>
</file>

<file path=xl/sharedStrings.xml><?xml version="1.0" encoding="utf-8"?>
<sst xmlns="http://schemas.openxmlformats.org/spreadsheetml/2006/main" count="186" uniqueCount="163">
  <si>
    <t xml:space="preserve">Аналіз надходження платежів до місцевих бюджетів </t>
  </si>
  <si>
    <t>Чернівецької області за 2024 рік</t>
  </si>
  <si>
    <t>загальний фонд</t>
  </si>
  <si>
    <t>(річний звіт)</t>
  </si>
  <si>
    <t>ПДФО без коду 110102</t>
  </si>
  <si>
    <t>тис.грн</t>
  </si>
  <si>
    <t>Найменування районів і територіальних громад</t>
  </si>
  <si>
    <t xml:space="preserve">План, затверджений місцевими радами на 2024 рік </t>
  </si>
  <si>
    <t xml:space="preserve">План, затверджений місцевими радами з урахуванням змін на 2024 рік </t>
  </si>
  <si>
    <t>Фактичні надходження доходів за</t>
  </si>
  <si>
    <t>Відхилення обсягів фактичних надходжень доходів з початку року від</t>
  </si>
  <si>
    <t>січень-грудень 2024 року</t>
  </si>
  <si>
    <t>січень-грудень 2023 року</t>
  </si>
  <si>
    <t>плану, затвердженого місцевими радами                                                                                                                                                                                                   на 2024 рік</t>
  </si>
  <si>
    <t>плану, затвердженого місцевими радами з урахуванням змін на 2024 рік</t>
  </si>
  <si>
    <t>фактичних надходжень за січень-грудень 2023 року</t>
  </si>
  <si>
    <t>+,-</t>
  </si>
  <si>
    <t>%</t>
  </si>
  <si>
    <t>Обласний</t>
  </si>
  <si>
    <t>Районний бюджет Вижницького району</t>
  </si>
  <si>
    <t>Районний бюджет Дністровського району</t>
  </si>
  <si>
    <t>Районний бюджет Чернівецького району</t>
  </si>
  <si>
    <t>Разом по районних бюджетах</t>
  </si>
  <si>
    <t>Вашковецька сільська ТГ</t>
  </si>
  <si>
    <t>Великокучурівська сільська ТГ</t>
  </si>
  <si>
    <t>Волоківська сільська ТГ</t>
  </si>
  <si>
    <t>Глибоцька селищна ТГ</t>
  </si>
  <si>
    <t>Клішковецька сільська ТГ</t>
  </si>
  <si>
    <t>Мамалигівська сільська ТГ</t>
  </si>
  <si>
    <t>Недобоївська сільська ТГ</t>
  </si>
  <si>
    <t>Рукшинська сільська ТГ</t>
  </si>
  <si>
    <t>Сокирянська міська ТГ</t>
  </si>
  <si>
    <t>Усть-Путильська сільська ТГ</t>
  </si>
  <si>
    <t>Вашківецька міська ТГ</t>
  </si>
  <si>
    <t>Вижницька міська ТГ</t>
  </si>
  <si>
    <t>Сторожинецька міська ТГ</t>
  </si>
  <si>
    <t>Красноїльська селищна ТГ</t>
  </si>
  <si>
    <t>Тереблеченська сільська ТГ</t>
  </si>
  <si>
    <t>Чудейська сільська ТГ</t>
  </si>
  <si>
    <t>Конятинська сільська ТГ</t>
  </si>
  <si>
    <t>Селятинська сільська ТГ</t>
  </si>
  <si>
    <t>Острицька сільська ТГ</t>
  </si>
  <si>
    <t>Мамаївська сільська ТГ</t>
  </si>
  <si>
    <t>Кіцманська міська ТГ</t>
  </si>
  <si>
    <t>Магальська сільська ТГ</t>
  </si>
  <si>
    <t>Вікнянська сільська ТГ</t>
  </si>
  <si>
    <t>Юрковецька сільська ТГ</t>
  </si>
  <si>
    <t>Кострижівська селищна ТГ</t>
  </si>
  <si>
    <t>Новоселицька міська ТГ</t>
  </si>
  <si>
    <t>Герцаївська міська ТГ</t>
  </si>
  <si>
    <t>Заставнівська міська ТГ</t>
  </si>
  <si>
    <t>Неполоковецька селищна ТГ</t>
  </si>
  <si>
    <t>Ставчанська сільська ТГ</t>
  </si>
  <si>
    <t>Хотинська міська ТГ</t>
  </si>
  <si>
    <t>Чагорська сільська ТГ</t>
  </si>
  <si>
    <t>Новодністровська міська ТГ</t>
  </si>
  <si>
    <t xml:space="preserve">Ванчиковецька сільська ТГ </t>
  </si>
  <si>
    <t>Карапчівська сільська ТГ</t>
  </si>
  <si>
    <t>Сучевенська сільська ТГ</t>
  </si>
  <si>
    <t>Кадубовецька сільська ТГ</t>
  </si>
  <si>
    <t>*Банилівська сільська ТГ</t>
  </si>
  <si>
    <t>Берегометська селищна ТГ</t>
  </si>
  <si>
    <t>Боянська сільська ТГ</t>
  </si>
  <si>
    <t>Брусницька сільська ТГ</t>
  </si>
  <si>
    <t>Веренчанська сільська ТГ</t>
  </si>
  <si>
    <t>Горішньошеровецька сільська ТГ</t>
  </si>
  <si>
    <t>Кам’янецька сільська ТГ</t>
  </si>
  <si>
    <t>Кам’янська сільська ТГ</t>
  </si>
  <si>
    <t>Кельменецька селищна ТГ</t>
  </si>
  <si>
    <t>Лівинецька сільська ТГ</t>
  </si>
  <si>
    <t>Петровецька сільська ТГ</t>
  </si>
  <si>
    <t>Путильська селищна ТГ</t>
  </si>
  <si>
    <t>Тарашанська сільська ТГ</t>
  </si>
  <si>
    <t>Топорівська сільська ТГ</t>
  </si>
  <si>
    <t>Чернівецька міська ТГ</t>
  </si>
  <si>
    <t>Разом по ТГ</t>
  </si>
  <si>
    <t xml:space="preserve">Всього </t>
  </si>
  <si>
    <t>Найменування платежів</t>
  </si>
  <si>
    <t>Код платежу</t>
  </si>
  <si>
    <t>План, затверджений місцевими радами на 2024 рік</t>
  </si>
  <si>
    <t>План, затверджений місцевими радами з урахуванням змін на 2024 рік</t>
  </si>
  <si>
    <t>Загальний фонд</t>
  </si>
  <si>
    <t>Податкові надходження</t>
  </si>
  <si>
    <r>
      <t xml:space="preserve">Податок на доходи фізичних осіб - </t>
    </r>
    <r>
      <rPr>
        <u/>
        <sz val="12"/>
        <rFont val="Times New Roman Cyr"/>
        <family val="1"/>
        <charset val="204"/>
      </rPr>
      <t xml:space="preserve">79% </t>
    </r>
  </si>
  <si>
    <r>
      <rPr>
        <sz val="11"/>
        <color theme="9" tint="-0.499984740745262"/>
        <rFont val="Times New Roman Cyr"/>
        <charset val="204"/>
      </rPr>
      <t>в т.ч</t>
    </r>
    <r>
      <rPr>
        <i/>
        <sz val="11"/>
        <color theme="9" tint="-0.499984740745262"/>
        <rFont val="Times New Roman Cyr"/>
        <charset val="204"/>
      </rPr>
      <t>. Податок на доходи фізичних осіб у вигляді мінімального податкового зобов`язання, що підлягає сплаті фізичними особами</t>
    </r>
  </si>
  <si>
    <t>Податок на прибуток підприємств</t>
  </si>
  <si>
    <r>
      <t xml:space="preserve">Податок на прибуток підприємств недержавної форми власності - </t>
    </r>
    <r>
      <rPr>
        <u/>
        <sz val="12"/>
        <rFont val="Times New Roman Cyr"/>
        <family val="1"/>
        <charset val="204"/>
      </rPr>
      <t>10%</t>
    </r>
  </si>
  <si>
    <t xml:space="preserve">Податок на прибуток підприємств та фінансових установ комунальної власності   </t>
  </si>
  <si>
    <t>Рентна плата та плата за використання інших природних ресурсів</t>
  </si>
  <si>
    <r>
      <t xml:space="preserve">Рентна плата за спеціальне використання лісових ресурсів в частині деревини, заготовленої в порядку рубок головного користування - </t>
    </r>
    <r>
      <rPr>
        <u/>
        <sz val="12"/>
        <rFont val="Times New Roman Cyr"/>
        <family val="1"/>
        <charset val="204"/>
      </rPr>
      <t>37%</t>
    </r>
  </si>
  <si>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</si>
  <si>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r>
      <t xml:space="preserve">Рентна плата за спеціальне використання води - </t>
    </r>
    <r>
      <rPr>
        <u/>
        <sz val="12"/>
        <rFont val="Times New Roman Cyr"/>
        <family val="1"/>
        <charset val="204"/>
      </rPr>
      <t>45%</t>
    </r>
  </si>
  <si>
    <r>
      <t xml:space="preserve">Рентна плата за користування надрами для видобування інших корисних копалин загальнодержавного значення - </t>
    </r>
    <r>
      <rPr>
        <u/>
        <sz val="12"/>
        <rFont val="Times New Roman Cyr"/>
        <family val="1"/>
        <charset val="204"/>
      </rPr>
      <t>30%</t>
    </r>
  </si>
  <si>
    <r>
      <t xml:space="preserve">Рентна плата за користування надрами для видобування нафти - </t>
    </r>
    <r>
      <rPr>
        <u/>
        <sz val="12"/>
        <rFont val="Times New Roman Cyr"/>
        <family val="1"/>
        <charset val="204"/>
      </rPr>
      <t>5%</t>
    </r>
  </si>
  <si>
    <r>
      <t xml:space="preserve">Рентна плата за користування надрами для видобування природного газу - </t>
    </r>
    <r>
      <rPr>
        <u/>
        <sz val="12"/>
        <rFont val="Times New Roman Cyr"/>
        <family val="1"/>
        <charset val="204"/>
      </rPr>
      <t>5%</t>
    </r>
  </si>
  <si>
    <r>
      <t xml:space="preserve">Рентна плата за користування надрами для видобування газового конденсату - </t>
    </r>
    <r>
      <rPr>
        <u/>
        <sz val="12"/>
        <rFont val="Times New Roman Cyr"/>
        <family val="1"/>
        <charset val="204"/>
      </rPr>
      <t>5%</t>
    </r>
  </si>
  <si>
    <t xml:space="preserve">Рентна плата за користування надрами для видобування корисних копалин місцевого значення  </t>
  </si>
  <si>
    <t>Рентна плата за користування надрами в цілях, не пов'язаних з видобуванням корисних копалин</t>
  </si>
  <si>
    <t>Внутрішні податки на товари та послуги</t>
  </si>
  <si>
    <r>
      <t>Акцизний податок з вироблених в Україні підакцизних товарів (продукції</t>
    </r>
    <r>
      <rPr>
        <sz val="12"/>
        <rFont val="Times New Roman Cyr"/>
        <charset val="204"/>
      </rPr>
      <t>) (Пальне)</t>
    </r>
    <r>
      <rPr>
        <sz val="12"/>
        <color rgb="FFFF0000"/>
        <rFont val="Times New Roman Cyr"/>
        <charset val="204"/>
      </rPr>
      <t xml:space="preserve"> </t>
    </r>
  </si>
  <si>
    <t>14020000 (14021900)</t>
  </si>
  <si>
    <t xml:space="preserve">Акцизний податок з ввезених на митну територію України підакцизних товарів (продукції) (Пальне) </t>
  </si>
  <si>
    <t>14030000 (14031900)</t>
  </si>
  <si>
    <r>
      <rPr>
        <b/>
        <i/>
        <u/>
        <sz val="12"/>
        <rFont val="Times New Roman Cyr"/>
        <charset val="204"/>
      </rPr>
      <t>Разом</t>
    </r>
    <r>
      <rPr>
        <b/>
        <i/>
        <sz val="12"/>
        <rFont val="Times New Roman Cyr"/>
        <charset val="204"/>
      </rPr>
      <t xml:space="preserve">: акцизний податок з вироблених в Україні та з ввезених на митну територію України підакцизних товарів (продукції) (Пальне) </t>
    </r>
  </si>
  <si>
    <t>14021900      14031900</t>
  </si>
  <si>
    <t xml:space="preserve">Акцизний податок з реалізації суб'єктами господарювання роздрібної торгівлі підакцизних товарів </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</si>
  <si>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</si>
  <si>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</si>
  <si>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і збори, нараховані до 1 січня 2011 року</t>
  </si>
  <si>
    <r>
      <t xml:space="preserve">Місцеві податки та збори, що сплачуються (перераховуються) згідно з Податковим кодексом України,                                                                                                                                                                                  </t>
    </r>
    <r>
      <rPr>
        <b/>
        <i/>
        <sz val="12"/>
        <rFont val="Times New Roman Cyr"/>
        <family val="1"/>
        <charset val="204"/>
      </rPr>
      <t xml:space="preserve">в тому числі: </t>
    </r>
  </si>
  <si>
    <t>Податок на майно</t>
  </si>
  <si>
    <t xml:space="preserve">Податок на нерухоме майно, відмінне від земельної ділянки </t>
  </si>
  <si>
    <t>18010100-18010400</t>
  </si>
  <si>
    <t xml:space="preserve">Плата за землю </t>
  </si>
  <si>
    <t>18010500-18010900</t>
  </si>
  <si>
    <t xml:space="preserve">Транспортний податок </t>
  </si>
  <si>
    <t>18011000, 18011100</t>
  </si>
  <si>
    <t>Збір за місця для паркування транспортних засобів</t>
  </si>
  <si>
    <t>Туристичний збір</t>
  </si>
  <si>
    <t>Збір за провадження деяких видів підприємницької діяльності, що справлявся до 1 січня 2015 року</t>
  </si>
  <si>
    <t xml:space="preserve">Єдиний податок </t>
  </si>
  <si>
    <t>Кошти, що передаються (отримуються), як компенсація із загального фонду державного бюджету бюджетам місцевого самоврядування відповідно до вимог пункту 43 розділу VI "Прикінцеві та перехідні положення" Бюджетного кодексу України та постанови Кабінету Міністрів України від 08.02.2017 №96 "Деякі питання зарахування частини акцизного податку з виробленого в Україні та ввезеного на митну територію України пального до бюджетів місцевого самоврядування"</t>
  </si>
  <si>
    <t>Податки та збори, не віднесені до інших категорій</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</si>
  <si>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</si>
  <si>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</si>
  <si>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Плата за розміщення тимчасово вільних коштів місцевих бюджетів</t>
  </si>
  <si>
    <t>Інші надходження</t>
  </si>
  <si>
    <t>Суми, стягнені з винних осіб, за шкоду, заподіяну державі, підприємству, установі, організації</t>
  </si>
  <si>
    <t xml:space="preserve">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 </t>
  </si>
  <si>
    <t>Адміністративні штрафи та інші санкції</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</si>
  <si>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</si>
  <si>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встановлення земельного сервітуту, за надання права користування земельною ділянкою для сільськогосподарських потреб (емфітевзис), для забудови (суперфіцій)</t>
  </si>
  <si>
    <r>
      <t xml:space="preserve">Адміністративні штрафи за адміністративні правопорушення у сфері забезпечення безпеки дорожнього руху, зафіксовані в автоматичному режимі - </t>
    </r>
    <r>
      <rPr>
        <u/>
        <sz val="12"/>
        <rFont val="Times New Roman Cyr"/>
        <charset val="204"/>
      </rPr>
      <t>10%</t>
    </r>
  </si>
  <si>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</si>
  <si>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Плата за надання адміністративних послуг</t>
  </si>
  <si>
    <t xml:space="preserve">Плата за ліцензії на певні види господарської діяльності та сертифікати, що видаються виконавчими органами місцевих рад і місцевими органами виконавчої влади </t>
  </si>
  <si>
    <t>Адміністративний збір за проведення державної реєстрації юридичних осіб, фізичних осіб - підприємців та громадських формувань</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</si>
  <si>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тютюнових виробів та рідин, що використовуються в електронних сигаретах</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</si>
  <si>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</si>
  <si>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Плата за державну реєстрацію (крім адміністративного збору за проведення державної реєстрації юридичних осіб, фізичних осіб - підприємців та громадських формувань)</t>
  </si>
  <si>
    <t xml:space="preserve">Плата за ліцензії на право оптової торгівлі алкогольними напоями, тютюновими виробами та рідинами, що використовуються в електронних сигаретах                                    </t>
  </si>
  <si>
    <t xml:space="preserve">Плата за ліцензії на право роздрібної торгівлі алкогольними напоями, тютюновими виробами та рідинами, що використовуються в електронних сигаретах                                    </t>
  </si>
  <si>
    <t>Плата за ліцензії та сертифікати, що сплачується ліцензіатами за місцем здійснення діяльності</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</si>
  <si>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</si>
  <si>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</si>
  <si>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</si>
  <si>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Плата за ліцензії на виробництво пального</t>
  </si>
  <si>
    <t>Плата за ліцензії на право оптової торгівлі пальним</t>
  </si>
  <si>
    <t>Плата за ліцензії на право роздрібної торгівлі пальним</t>
  </si>
  <si>
    <t>Плата за ліцензії на право зберігання пального</t>
  </si>
  <si>
    <t>Плата за ліцензії на провадження діяльності з організації та проведення азартних ігор у залах гральних автоматів</t>
  </si>
  <si>
    <t>Надходження від орендної плати за користування майновим комплексом та іншим майном, що перебуває в комунальній власності</t>
  </si>
  <si>
    <t>Державне мито</t>
  </si>
  <si>
    <t xml:space="preserve">Орендна плата за водні об'єкти (їх частини), що надаються в користування на умовах оренди обласними, районними державними адміністраціями, місцевими радами </t>
  </si>
  <si>
    <t>Надходження коштів з рахунків виборчих фондів</t>
  </si>
  <si>
    <t>Кошти, отримані від надання учасниками процедури закупівлі / спрощеної закупівлі як забезпечення їх тендерної пропозиції /пропозиції учасника спрощеної закупівлі, які не підлягають поверненню цим учасникам</t>
  </si>
  <si>
    <t xml:space="preserve">Кошти, отримані від переможця процедури закупівлі / спрощеної закупівлі під час укладення договору про закупівлю як забезпечення виконання такого договору, які не підлягають поверненню учаснику </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</si>
  <si>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</si>
  <si>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Доходи від операцій з капіталом</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</si>
  <si>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</si>
  <si>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Надходження коштів від Державного фонду дорогоцінних металів і дорогоцінного каміння</t>
  </si>
  <si>
    <t xml:space="preserve">Всього до загального фонду </t>
  </si>
  <si>
    <t>загальний  фонд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</si>
</sst>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7" formatCode="0.000000"/>
    <numFmt numFmtId="168" formatCode="0.00000"/>
    <numFmt numFmtId="169" formatCode="#,##0.00000"/>
  </numFmts>
  <fonts count="46" x14ac:knownFonts="1">
    <font>
      <sz val="10"/>
      <name val="Arial Cyr"/>
      <charset val="204"/>
    </font>
    <font>
      <b/>
      <i/>
      <sz val="14"/>
      <name val="Times New Roman Cyr"/>
      <family val="1"/>
      <charset val="204"/>
    </font>
    <font>
      <sz val="10"/>
      <name val="Times New Roman Cyr"/>
      <family val="1"/>
      <charset val="204"/>
    </font>
    <font>
      <b/>
      <i/>
      <sz val="14"/>
      <color indexed="8"/>
      <name val="Times New Roman Cyr"/>
      <family val="1"/>
      <charset val="204"/>
    </font>
    <font>
      <b/>
      <sz val="14"/>
      <name val="Times New Roman Cyr"/>
      <charset val="204"/>
    </font>
    <font>
      <b/>
      <i/>
      <sz val="14"/>
      <name val="Times New Roman Cyr"/>
      <charset val="204"/>
    </font>
    <font>
      <sz val="12"/>
      <name val="Times New Roman Cyr"/>
      <charset val="204"/>
    </font>
    <font>
      <b/>
      <i/>
      <sz val="10"/>
      <color rgb="FF00B050"/>
      <name val="Times New Roman Cyr"/>
      <charset val="204"/>
    </font>
    <font>
      <sz val="12"/>
      <name val="Times New Roman Cyr"/>
      <family val="1"/>
      <charset val="204"/>
    </font>
    <font>
      <sz val="12"/>
      <color indexed="8"/>
      <name val="Times New Roman Cyr"/>
      <charset val="204"/>
    </font>
    <font>
      <sz val="12"/>
      <name val="Arial Cyr"/>
      <charset val="204"/>
    </font>
    <font>
      <sz val="12"/>
      <color indexed="8"/>
      <name val="Times New Roman Cyr"/>
      <family val="1"/>
      <charset val="204"/>
    </font>
    <font>
      <sz val="12"/>
      <color theme="1"/>
      <name val="Times New Roman Cyr"/>
      <family val="1"/>
      <charset val="204"/>
    </font>
    <font>
      <sz val="10"/>
      <color rgb="FFC00000"/>
      <name val="Times New Roman Cyr"/>
      <family val="1"/>
      <charset val="204"/>
    </font>
    <font>
      <sz val="10"/>
      <color theme="1"/>
      <name val="Times New Roman Cyr"/>
      <family val="1"/>
      <charset val="204"/>
    </font>
    <font>
      <i/>
      <sz val="12"/>
      <name val="Times New Roman Cyr"/>
      <family val="1"/>
      <charset val="204"/>
    </font>
    <font>
      <i/>
      <sz val="12"/>
      <color theme="1"/>
      <name val="Times New Roman Cyr"/>
      <family val="1"/>
      <charset val="204"/>
    </font>
    <font>
      <i/>
      <sz val="12"/>
      <color indexed="8"/>
      <name val="Times New Roman Cyr"/>
      <family val="1"/>
      <charset val="204"/>
    </font>
    <font>
      <i/>
      <sz val="12"/>
      <name val="Times New Roman Cyr"/>
      <charset val="204"/>
    </font>
    <font>
      <i/>
      <sz val="10"/>
      <color rgb="FFC00000"/>
      <name val="Times New Roman Cyr"/>
      <charset val="204"/>
    </font>
    <font>
      <b/>
      <i/>
      <sz val="12"/>
      <color indexed="8"/>
      <name val="Times New Roman Cyr"/>
      <family val="1"/>
      <charset val="204"/>
    </font>
    <font>
      <b/>
      <i/>
      <sz val="12"/>
      <color theme="1"/>
      <name val="Times New Roman Cyr"/>
      <family val="1"/>
      <charset val="204"/>
    </font>
    <font>
      <b/>
      <i/>
      <sz val="12"/>
      <name val="Times New Roman Cyr"/>
      <family val="1"/>
      <charset val="204"/>
    </font>
    <font>
      <b/>
      <i/>
      <sz val="12"/>
      <name val="Times New Roman Cyr"/>
      <charset val="204"/>
    </font>
    <font>
      <b/>
      <i/>
      <sz val="10"/>
      <color rgb="FFC00000"/>
      <name val="Times New Roman Cyr"/>
      <charset val="204"/>
    </font>
    <font>
      <b/>
      <i/>
      <sz val="12"/>
      <color rgb="FF0070C0"/>
      <name val="Times New Roman Cyr"/>
      <charset val="204"/>
    </font>
    <font>
      <b/>
      <sz val="14"/>
      <name val="Times New Roman Cyr"/>
      <family val="1"/>
      <charset val="204"/>
    </font>
    <font>
      <u/>
      <sz val="12"/>
      <name val="Times New Roman Cyr"/>
      <family val="1"/>
      <charset val="204"/>
    </font>
    <font>
      <i/>
      <sz val="11"/>
      <color theme="9" tint="-0.499984740745262"/>
      <name val="Times New Roman Cyr"/>
      <charset val="204"/>
    </font>
    <font>
      <sz val="11"/>
      <color theme="9" tint="-0.499984740745262"/>
      <name val="Times New Roman Cyr"/>
      <charset val="204"/>
    </font>
    <font>
      <i/>
      <sz val="12"/>
      <color theme="9" tint="-0.499984740745262"/>
      <name val="Times New Roman Cyr"/>
      <charset val="204"/>
    </font>
    <font>
      <sz val="12"/>
      <color theme="9" tint="-0.499984740745262"/>
      <name val="Times New Roman Cyr"/>
      <charset val="204"/>
    </font>
    <font>
      <b/>
      <sz val="12"/>
      <name val="Times New Roman Cyr"/>
      <charset val="204"/>
    </font>
    <font>
      <b/>
      <sz val="12"/>
      <name val="Times New Roman Cyr"/>
      <family val="1"/>
      <charset val="204"/>
    </font>
    <font>
      <sz val="10"/>
      <name val="Times New Roman CYR"/>
      <charset val="204"/>
    </font>
    <font>
      <b/>
      <sz val="10"/>
      <name val="Times New Roman Cyr"/>
      <family val="1"/>
      <charset val="204"/>
    </font>
    <font>
      <b/>
      <sz val="10"/>
      <name val="Times New Roman Cyr"/>
      <charset val="204"/>
    </font>
    <font>
      <sz val="12"/>
      <color rgb="FFFF0000"/>
      <name val="Times New Roman Cyr"/>
      <charset val="204"/>
    </font>
    <font>
      <b/>
      <i/>
      <u/>
      <sz val="12"/>
      <name val="Times New Roman Cyr"/>
      <charset val="204"/>
    </font>
    <font>
      <sz val="11"/>
      <name val="Times New Roman CYR"/>
      <family val="1"/>
      <charset val="204"/>
    </font>
    <font>
      <b/>
      <sz val="12"/>
      <color theme="1"/>
      <name val="Times New Roman Cyr"/>
      <family val="1"/>
      <charset val="204"/>
    </font>
    <font>
      <b/>
      <i/>
      <sz val="10"/>
      <name val="Times New Roman Cyr"/>
      <charset val="204"/>
    </font>
    <font>
      <sz val="11.5"/>
      <name val="Times New Roman Cyr"/>
      <family val="1"/>
      <charset val="204"/>
    </font>
    <font>
      <u/>
      <sz val="12"/>
      <name val="Times New Roman Cyr"/>
      <charset val="204"/>
    </font>
    <font>
      <b/>
      <sz val="13"/>
      <name val="Times New Roman Cyr"/>
      <family val="1"/>
      <charset val="204"/>
    </font>
    <font>
      <b/>
      <sz val="13"/>
      <color theme="1"/>
      <name val="Times New Roman Cyr"/>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164" fontId="4" fillId="0" borderId="0" xfId="0" applyNumberFormat="1" applyFont="1" applyAlignment="1">
      <alignment vertical="center"/>
    </xf>
    <xf numFmtId="165" fontId="2" fillId="0" borderId="0" xfId="0" applyNumberFormat="1" applyFont="1" applyAlignment="1">
      <alignment horizontal="centerContinuous" vertical="center"/>
    </xf>
    <xf numFmtId="165" fontId="6" fillId="0" borderId="0" xfId="0" applyNumberFormat="1" applyFont="1" applyAlignment="1">
      <alignment vertical="center"/>
    </xf>
    <xf numFmtId="0" fontId="7" fillId="0" borderId="0" xfId="0" applyFont="1" applyAlignment="1">
      <alignment horizontal="center" vertical="center" wrapText="1"/>
    </xf>
    <xf numFmtId="0" fontId="2" fillId="0" borderId="0" xfId="0" applyFont="1" applyAlignment="1">
      <alignment horizontal="centerContinuous" vertical="center"/>
    </xf>
    <xf numFmtId="167" fontId="2" fillId="0" borderId="0" xfId="0" applyNumberFormat="1" applyFont="1" applyAlignment="1">
      <alignment horizontal="center" vertical="center"/>
    </xf>
    <xf numFmtId="0" fontId="6" fillId="0" borderId="0" xfId="0" applyFont="1" applyAlignment="1">
      <alignment horizontal="right"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center" vertical="center" wrapText="1"/>
    </xf>
    <xf numFmtId="164" fontId="6" fillId="0" borderId="5" xfId="0" applyNumberFormat="1" applyFont="1" applyBorder="1" applyAlignment="1">
      <alignment horizontal="center" vertical="center" wrapText="1"/>
    </xf>
    <xf numFmtId="164" fontId="9" fillId="0" borderId="1" xfId="0" applyNumberFormat="1" applyFont="1" applyBorder="1" applyAlignment="1">
      <alignment horizontal="center" vertical="top" wrapText="1"/>
    </xf>
    <xf numFmtId="167" fontId="9" fillId="0" borderId="1" xfId="0" applyNumberFormat="1"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8" fillId="0" borderId="2" xfId="0" applyFont="1" applyBorder="1" applyAlignment="1">
      <alignment horizontal="center" vertical="top" wrapText="1"/>
    </xf>
    <xf numFmtId="0" fontId="10" fillId="0" borderId="4" xfId="0" applyFont="1" applyBorder="1" applyAlignment="1">
      <alignment horizontal="center" vertical="top"/>
    </xf>
    <xf numFmtId="0" fontId="8" fillId="0" borderId="4" xfId="0" applyFont="1" applyBorder="1" applyAlignment="1">
      <alignment horizontal="center" vertical="top" wrapText="1"/>
    </xf>
    <xf numFmtId="0" fontId="8" fillId="0" borderId="6" xfId="0" applyFont="1" applyBorder="1" applyAlignment="1">
      <alignment horizontal="center" vertical="center" wrapText="1"/>
    </xf>
    <xf numFmtId="0" fontId="6" fillId="0" borderId="6" xfId="0" applyFont="1" applyBorder="1" applyAlignment="1">
      <alignment horizontal="center" vertical="center" wrapText="1"/>
    </xf>
    <xf numFmtId="164" fontId="6" fillId="0" borderId="6" xfId="0" applyNumberFormat="1" applyFont="1" applyBorder="1" applyAlignment="1">
      <alignment horizontal="center" vertical="center" wrapText="1"/>
    </xf>
    <xf numFmtId="164" fontId="9" fillId="0" borderId="6" xfId="0" applyNumberFormat="1" applyFont="1" applyBorder="1" applyAlignment="1">
      <alignment horizontal="center" vertical="top" wrapText="1"/>
    </xf>
    <xf numFmtId="167" fontId="9" fillId="0" borderId="6" xfId="0" applyNumberFormat="1" applyFont="1" applyBorder="1" applyAlignment="1">
      <alignment horizontal="center" vertical="top" wrapText="1"/>
    </xf>
    <xf numFmtId="0" fontId="8" fillId="0" borderId="7" xfId="0" quotePrefix="1" applyFont="1" applyBorder="1" applyAlignment="1">
      <alignment horizontal="center"/>
    </xf>
    <xf numFmtId="0" fontId="8" fillId="0" borderId="7" xfId="0" applyFont="1" applyBorder="1" applyAlignment="1">
      <alignment horizontal="center"/>
    </xf>
    <xf numFmtId="0" fontId="11" fillId="0" borderId="7" xfId="0" applyFont="1" applyBorder="1" applyAlignment="1">
      <alignment vertical="center" wrapText="1"/>
    </xf>
    <xf numFmtId="165" fontId="12" fillId="0" borderId="7" xfId="0" applyNumberFormat="1" applyFont="1" applyBorder="1" applyAlignment="1">
      <alignment vertical="center"/>
    </xf>
    <xf numFmtId="165" fontId="8" fillId="0" borderId="7" xfId="0" applyNumberFormat="1" applyFont="1" applyBorder="1" applyAlignment="1">
      <alignment vertical="center"/>
    </xf>
    <xf numFmtId="165" fontId="8" fillId="0" borderId="7" xfId="0" applyNumberFormat="1" applyFont="1" applyBorder="1" applyAlignment="1">
      <alignment horizontal="center" vertical="center"/>
    </xf>
    <xf numFmtId="164" fontId="8" fillId="0" borderId="7" xfId="0" applyNumberFormat="1" applyFont="1" applyBorder="1" applyAlignment="1">
      <alignment horizontal="center" vertical="center"/>
    </xf>
    <xf numFmtId="168" fontId="13" fillId="0" borderId="0" xfId="0" applyNumberFormat="1" applyFont="1" applyAlignment="1">
      <alignment vertical="center"/>
    </xf>
    <xf numFmtId="0" fontId="12" fillId="0" borderId="7" xfId="0" applyFont="1" applyBorder="1" applyAlignment="1">
      <alignment vertical="center"/>
    </xf>
    <xf numFmtId="168" fontId="14" fillId="0" borderId="0" xfId="0" applyNumberFormat="1" applyFont="1" applyAlignment="1">
      <alignment vertical="center"/>
    </xf>
    <xf numFmtId="165" fontId="15" fillId="0" borderId="7" xfId="0" applyNumberFormat="1" applyFont="1" applyBorder="1" applyAlignment="1">
      <alignment horizontal="center" vertical="center"/>
    </xf>
    <xf numFmtId="164" fontId="15" fillId="0" borderId="7" xfId="0" applyNumberFormat="1" applyFont="1" applyBorder="1" applyAlignment="1">
      <alignment horizontal="center" vertical="center"/>
    </xf>
    <xf numFmtId="0" fontId="16" fillId="0" borderId="7" xfId="0" applyFont="1" applyBorder="1" applyAlignment="1">
      <alignment vertical="center" wrapText="1"/>
    </xf>
    <xf numFmtId="165" fontId="16" fillId="0" borderId="7" xfId="0" applyNumberFormat="1" applyFont="1" applyBorder="1" applyAlignment="1">
      <alignment horizontal="right" vertical="center"/>
    </xf>
    <xf numFmtId="165" fontId="17" fillId="0" borderId="7" xfId="0" applyNumberFormat="1" applyFont="1" applyBorder="1" applyAlignment="1">
      <alignment horizontal="right" vertical="center"/>
    </xf>
    <xf numFmtId="164" fontId="18" fillId="0" borderId="7" xfId="0" applyNumberFormat="1" applyFont="1" applyBorder="1" applyAlignment="1">
      <alignment horizontal="center" vertical="center"/>
    </xf>
    <xf numFmtId="0" fontId="17" fillId="0" borderId="7" xfId="0" applyFont="1" applyBorder="1" applyAlignment="1">
      <alignment vertical="center" wrapText="1"/>
    </xf>
    <xf numFmtId="165" fontId="16" fillId="0" borderId="7" xfId="0" applyNumberFormat="1" applyFont="1" applyBorder="1" applyAlignment="1">
      <alignment vertical="center"/>
    </xf>
    <xf numFmtId="165" fontId="17" fillId="0" borderId="7" xfId="0" applyNumberFormat="1" applyFont="1" applyBorder="1" applyAlignment="1">
      <alignment vertical="center"/>
    </xf>
    <xf numFmtId="168" fontId="19" fillId="0" borderId="0" xfId="0" applyNumberFormat="1" applyFont="1" applyAlignment="1">
      <alignment vertical="center"/>
    </xf>
    <xf numFmtId="164" fontId="20" fillId="0" borderId="7" xfId="0" applyNumberFormat="1" applyFont="1" applyBorder="1" applyAlignment="1">
      <alignment horizontal="center" vertical="center"/>
    </xf>
    <xf numFmtId="165" fontId="21" fillId="0" borderId="7" xfId="0" applyNumberFormat="1" applyFont="1" applyBorder="1" applyAlignment="1">
      <alignment vertical="center"/>
    </xf>
    <xf numFmtId="165" fontId="22" fillId="0" borderId="7" xfId="0" applyNumberFormat="1" applyFont="1" applyBorder="1" applyAlignment="1">
      <alignment vertical="center"/>
    </xf>
    <xf numFmtId="165" fontId="22" fillId="0" borderId="7" xfId="0" applyNumberFormat="1" applyFont="1" applyBorder="1" applyAlignment="1">
      <alignment horizontal="center" vertical="center"/>
    </xf>
    <xf numFmtId="164" fontId="22" fillId="0" borderId="7" xfId="0" applyNumberFormat="1" applyFont="1" applyBorder="1" applyAlignment="1">
      <alignment horizontal="center" vertical="center"/>
    </xf>
    <xf numFmtId="164" fontId="23" fillId="0" borderId="7" xfId="0" applyNumberFormat="1" applyFont="1" applyBorder="1" applyAlignment="1">
      <alignment horizontal="center" vertical="center"/>
    </xf>
    <xf numFmtId="168" fontId="24" fillId="0" borderId="0" xfId="0" applyNumberFormat="1" applyFont="1" applyAlignment="1">
      <alignment vertical="center"/>
    </xf>
    <xf numFmtId="169" fontId="2" fillId="0" borderId="0" xfId="0" applyNumberFormat="1" applyFont="1" applyAlignment="1">
      <alignment vertical="center"/>
    </xf>
    <xf numFmtId="165" fontId="2" fillId="0" borderId="0" xfId="0" applyNumberFormat="1" applyFont="1" applyAlignment="1">
      <alignment vertical="center"/>
    </xf>
    <xf numFmtId="0" fontId="12" fillId="0" borderId="0" xfId="0" applyFont="1" applyAlignment="1">
      <alignment vertical="center"/>
    </xf>
    <xf numFmtId="0" fontId="1" fillId="0" borderId="0" xfId="0" applyFont="1" applyAlignment="1">
      <alignment horizontal="center"/>
    </xf>
    <xf numFmtId="0" fontId="2" fillId="0" borderId="0" xfId="0" applyFont="1"/>
    <xf numFmtId="0" fontId="4"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Continuous"/>
    </xf>
    <xf numFmtId="168" fontId="2" fillId="0" borderId="0" xfId="0" applyNumberFormat="1" applyFont="1" applyAlignment="1">
      <alignment horizontal="centerContinuous"/>
    </xf>
    <xf numFmtId="168" fontId="14" fillId="0" borderId="0" xfId="0" applyNumberFormat="1" applyFont="1" applyAlignment="1">
      <alignment horizontal="center"/>
    </xf>
    <xf numFmtId="9" fontId="25" fillId="0" borderId="0" xfId="0" applyNumberFormat="1" applyFont="1" applyAlignment="1">
      <alignment horizontal="left" vertical="center"/>
    </xf>
    <xf numFmtId="0" fontId="2" fillId="0" borderId="0" xfId="0" applyFont="1" applyAlignment="1">
      <alignment horizontal="center"/>
    </xf>
    <xf numFmtId="0" fontId="6" fillId="0" borderId="0" xfId="0" applyFont="1" applyAlignment="1">
      <alignment horizont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164" fontId="22" fillId="2" borderId="7" xfId="0" applyNumberFormat="1" applyFont="1" applyFill="1" applyBorder="1" applyAlignment="1">
      <alignment horizontal="center" vertical="center" wrapText="1"/>
    </xf>
    <xf numFmtId="1" fontId="22" fillId="2" borderId="7" xfId="0" applyNumberFormat="1" applyFont="1" applyFill="1" applyBorder="1" applyAlignment="1">
      <alignment horizontal="center" vertical="center"/>
    </xf>
    <xf numFmtId="165" fontId="22" fillId="2" borderId="7" xfId="0" applyNumberFormat="1" applyFont="1" applyFill="1" applyBorder="1" applyAlignment="1">
      <alignment horizontal="right" vertical="center"/>
    </xf>
    <xf numFmtId="165" fontId="22" fillId="0" borderId="7" xfId="0" applyNumberFormat="1" applyFont="1" applyBorder="1" applyAlignment="1">
      <alignment horizontal="right" vertical="center"/>
    </xf>
    <xf numFmtId="165" fontId="23" fillId="0" borderId="7" xfId="0" applyNumberFormat="1" applyFont="1" applyBorder="1" applyAlignment="1">
      <alignment horizontal="center" vertical="center"/>
    </xf>
    <xf numFmtId="164" fontId="2" fillId="0" borderId="0" xfId="0" applyNumberFormat="1" applyFont="1" applyAlignment="1">
      <alignment vertical="center"/>
    </xf>
    <xf numFmtId="168" fontId="2" fillId="0" borderId="0" xfId="0" applyNumberFormat="1" applyFont="1" applyAlignment="1">
      <alignment vertical="center"/>
    </xf>
    <xf numFmtId="164" fontId="8" fillId="2" borderId="7" xfId="0" applyNumberFormat="1" applyFont="1" applyFill="1" applyBorder="1" applyAlignment="1">
      <alignment vertical="center" wrapText="1"/>
    </xf>
    <xf numFmtId="1" fontId="8" fillId="2" borderId="7" xfId="0" applyNumberFormat="1" applyFont="1" applyFill="1" applyBorder="1" applyAlignment="1">
      <alignment horizontal="center" vertical="center"/>
    </xf>
    <xf numFmtId="165" fontId="8" fillId="2" borderId="7" xfId="0" applyNumberFormat="1" applyFont="1" applyFill="1" applyBorder="1" applyAlignment="1">
      <alignment horizontal="right" vertical="center"/>
    </xf>
    <xf numFmtId="165" fontId="12"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4" fontId="28" fillId="2" borderId="7" xfId="0" applyNumberFormat="1" applyFont="1" applyFill="1" applyBorder="1" applyAlignment="1">
      <alignment vertical="center" wrapText="1"/>
    </xf>
    <xf numFmtId="1" fontId="30" fillId="2" borderId="7" xfId="0" applyNumberFormat="1" applyFont="1" applyFill="1" applyBorder="1" applyAlignment="1">
      <alignment horizontal="center" vertical="center"/>
    </xf>
    <xf numFmtId="165" fontId="30" fillId="2" borderId="7" xfId="0" applyNumberFormat="1" applyFont="1" applyFill="1" applyBorder="1" applyAlignment="1">
      <alignment horizontal="right" vertical="center"/>
    </xf>
    <xf numFmtId="165" fontId="30" fillId="0" borderId="7" xfId="0" applyNumberFormat="1" applyFont="1" applyBorder="1" applyAlignment="1">
      <alignment horizontal="right" vertical="center"/>
    </xf>
    <xf numFmtId="165" fontId="30" fillId="0" borderId="7" xfId="0" applyNumberFormat="1" applyFont="1" applyBorder="1" applyAlignment="1">
      <alignment horizontal="center" vertical="center"/>
    </xf>
    <xf numFmtId="165" fontId="31" fillId="0" borderId="7" xfId="0" applyNumberFormat="1" applyFont="1" applyBorder="1" applyAlignment="1">
      <alignment horizontal="center" vertical="center"/>
    </xf>
    <xf numFmtId="164" fontId="32" fillId="0" borderId="7" xfId="0" applyNumberFormat="1" applyFont="1" applyBorder="1" applyAlignment="1">
      <alignment vertical="center" wrapText="1"/>
    </xf>
    <xf numFmtId="1" fontId="33" fillId="2" borderId="7" xfId="0" applyNumberFormat="1" applyFont="1" applyFill="1" applyBorder="1" applyAlignment="1">
      <alignment horizontal="center" vertical="center"/>
    </xf>
    <xf numFmtId="165" fontId="33" fillId="2" borderId="7" xfId="0" applyNumberFormat="1" applyFont="1" applyFill="1" applyBorder="1" applyAlignment="1">
      <alignment horizontal="right" vertical="center"/>
    </xf>
    <xf numFmtId="165" fontId="33" fillId="0" borderId="7" xfId="0" applyNumberFormat="1" applyFont="1" applyBorder="1" applyAlignment="1">
      <alignment horizontal="right" vertical="center"/>
    </xf>
    <xf numFmtId="165" fontId="33" fillId="0" borderId="7" xfId="0" applyNumberFormat="1" applyFont="1" applyBorder="1" applyAlignment="1">
      <alignment horizontal="center" vertical="center"/>
    </xf>
    <xf numFmtId="164" fontId="34" fillId="0" borderId="0" xfId="0" applyNumberFormat="1" applyFont="1" applyAlignment="1">
      <alignment vertical="center"/>
    </xf>
    <xf numFmtId="0" fontId="34" fillId="0" borderId="0" xfId="0" applyFont="1"/>
    <xf numFmtId="164" fontId="33" fillId="2" borderId="7" xfId="0" applyNumberFormat="1" applyFont="1" applyFill="1" applyBorder="1" applyAlignment="1">
      <alignment vertical="center" wrapText="1"/>
    </xf>
    <xf numFmtId="1" fontId="8" fillId="2" borderId="7" xfId="0" applyNumberFormat="1" applyFont="1" applyFill="1" applyBorder="1" applyAlignment="1">
      <alignment horizontal="center" vertical="center" wrapText="1"/>
    </xf>
    <xf numFmtId="0" fontId="35" fillId="0" borderId="0" xfId="0" applyFont="1"/>
    <xf numFmtId="0" fontId="36" fillId="0" borderId="0" xfId="0" applyFont="1"/>
    <xf numFmtId="164" fontId="23" fillId="2" borderId="7" xfId="0" applyNumberFormat="1" applyFont="1" applyFill="1" applyBorder="1" applyAlignment="1">
      <alignment vertical="center" wrapText="1"/>
    </xf>
    <xf numFmtId="1" fontId="23" fillId="2" borderId="7" xfId="0" applyNumberFormat="1" applyFont="1" applyFill="1" applyBorder="1" applyAlignment="1">
      <alignment horizontal="center" vertical="center" wrapText="1"/>
    </xf>
    <xf numFmtId="165" fontId="23" fillId="2" borderId="7" xfId="0" applyNumberFormat="1" applyFont="1" applyFill="1" applyBorder="1" applyAlignment="1">
      <alignment horizontal="right" vertical="center"/>
    </xf>
    <xf numFmtId="165" fontId="21" fillId="2" borderId="7" xfId="0" applyNumberFormat="1" applyFont="1" applyFill="1" applyBorder="1" applyAlignment="1">
      <alignment horizontal="right" vertical="center"/>
    </xf>
    <xf numFmtId="165" fontId="23" fillId="0" borderId="7" xfId="0" applyNumberFormat="1" applyFont="1" applyBorder="1" applyAlignment="1">
      <alignment horizontal="right" vertical="center"/>
    </xf>
    <xf numFmtId="164" fontId="32" fillId="2" borderId="7" xfId="0" applyNumberFormat="1" applyFont="1" applyFill="1" applyBorder="1" applyAlignment="1">
      <alignment vertical="center" wrapText="1"/>
    </xf>
    <xf numFmtId="1" fontId="32" fillId="2" borderId="7" xfId="0" applyNumberFormat="1" applyFont="1" applyFill="1" applyBorder="1" applyAlignment="1">
      <alignment horizontal="center" vertical="center" wrapText="1"/>
    </xf>
    <xf numFmtId="165" fontId="32" fillId="2" borderId="7" xfId="0" applyNumberFormat="1" applyFont="1" applyFill="1" applyBorder="1" applyAlignment="1">
      <alignment horizontal="right" vertical="center"/>
    </xf>
    <xf numFmtId="165" fontId="32" fillId="0" borderId="7" xfId="0" applyNumberFormat="1" applyFont="1" applyBorder="1" applyAlignment="1">
      <alignment horizontal="right" vertical="center"/>
    </xf>
    <xf numFmtId="165" fontId="32" fillId="0" borderId="7" xfId="0" applyNumberFormat="1" applyFont="1" applyBorder="1" applyAlignment="1">
      <alignment horizontal="center" vertical="center"/>
    </xf>
    <xf numFmtId="164" fontId="2" fillId="2" borderId="7" xfId="0" applyNumberFormat="1" applyFont="1" applyFill="1" applyBorder="1" applyAlignment="1">
      <alignment vertical="center" wrapText="1"/>
    </xf>
    <xf numFmtId="164" fontId="39" fillId="2" borderId="7" xfId="0" applyNumberFormat="1" applyFont="1" applyFill="1" applyBorder="1" applyAlignment="1">
      <alignment vertical="center" wrapText="1"/>
    </xf>
    <xf numFmtId="4" fontId="8" fillId="0" borderId="7" xfId="0" applyNumberFormat="1" applyFont="1" applyBorder="1" applyAlignment="1">
      <alignment horizontal="right" vertical="center"/>
    </xf>
    <xf numFmtId="165" fontId="40" fillId="2" borderId="7" xfId="0" applyNumberFormat="1" applyFont="1" applyFill="1" applyBorder="1" applyAlignment="1">
      <alignment horizontal="right" vertical="center"/>
    </xf>
    <xf numFmtId="164" fontId="15" fillId="2" borderId="7" xfId="0" applyNumberFormat="1" applyFont="1" applyFill="1" applyBorder="1" applyAlignment="1">
      <alignment vertical="center" wrapText="1"/>
    </xf>
    <xf numFmtId="1" fontId="15" fillId="2" borderId="7" xfId="0" applyNumberFormat="1" applyFont="1" applyFill="1" applyBorder="1" applyAlignment="1">
      <alignment horizontal="center" vertical="center" wrapText="1"/>
    </xf>
    <xf numFmtId="165" fontId="15" fillId="2" borderId="7" xfId="0" applyNumberFormat="1" applyFont="1" applyFill="1" applyBorder="1" applyAlignment="1">
      <alignment horizontal="right" vertical="center"/>
    </xf>
    <xf numFmtId="165" fontId="16" fillId="2" borderId="7" xfId="0" applyNumberFormat="1" applyFont="1" applyFill="1" applyBorder="1" applyAlignment="1">
      <alignment horizontal="right" vertical="center"/>
    </xf>
    <xf numFmtId="165" fontId="15" fillId="0" borderId="7" xfId="0" applyNumberFormat="1" applyFont="1" applyBorder="1" applyAlignment="1">
      <alignment horizontal="right" vertical="center"/>
    </xf>
    <xf numFmtId="0" fontId="41" fillId="0" borderId="0" xfId="0" applyFont="1"/>
    <xf numFmtId="164" fontId="2" fillId="0" borderId="7" xfId="0" applyNumberFormat="1" applyFont="1" applyBorder="1" applyAlignment="1">
      <alignment vertical="center" wrapText="1"/>
    </xf>
    <xf numFmtId="1" fontId="8" fillId="0" borderId="7" xfId="0" applyNumberFormat="1" applyFont="1" applyBorder="1" applyAlignment="1">
      <alignment horizontal="center" vertical="center"/>
    </xf>
    <xf numFmtId="165" fontId="12" fillId="0" borderId="7" xfId="0" applyNumberFormat="1" applyFont="1" applyBorder="1" applyAlignment="1">
      <alignment horizontal="right" vertical="center"/>
    </xf>
    <xf numFmtId="164" fontId="8" fillId="0" borderId="7" xfId="0" applyNumberFormat="1" applyFont="1" applyBorder="1" applyAlignment="1">
      <alignment vertical="center" wrapText="1"/>
    </xf>
    <xf numFmtId="164" fontId="22" fillId="0" borderId="7" xfId="0" applyNumberFormat="1" applyFont="1" applyBorder="1" applyAlignment="1">
      <alignment horizontal="center" vertical="center" wrapText="1"/>
    </xf>
    <xf numFmtId="1" fontId="22" fillId="0" borderId="7" xfId="0" applyNumberFormat="1" applyFont="1" applyBorder="1" applyAlignment="1">
      <alignment horizontal="center" vertical="center"/>
    </xf>
    <xf numFmtId="0" fontId="8" fillId="0" borderId="7" xfId="0" applyFont="1" applyBorder="1" applyAlignment="1">
      <alignment vertical="center" wrapText="1"/>
    </xf>
    <xf numFmtId="164" fontId="39" fillId="0" borderId="7" xfId="0" applyNumberFormat="1" applyFont="1" applyBorder="1" applyAlignment="1">
      <alignment vertical="center" wrapText="1"/>
    </xf>
    <xf numFmtId="164" fontId="42" fillId="0" borderId="7" xfId="0" applyNumberFormat="1" applyFont="1" applyBorder="1" applyAlignment="1">
      <alignment vertical="center" wrapText="1"/>
    </xf>
    <xf numFmtId="164" fontId="33" fillId="0" borderId="7" xfId="0" applyNumberFormat="1" applyFont="1" applyBorder="1" applyAlignment="1">
      <alignment horizontal="left" vertical="center" wrapText="1"/>
    </xf>
    <xf numFmtId="1" fontId="33" fillId="0" borderId="7" xfId="0" applyNumberFormat="1" applyFont="1" applyBorder="1" applyAlignment="1">
      <alignment horizontal="center" vertical="center"/>
    </xf>
    <xf numFmtId="165" fontId="40" fillId="0" borderId="7" xfId="0" applyNumberFormat="1" applyFont="1" applyBorder="1" applyAlignment="1">
      <alignment horizontal="right" vertical="center"/>
    </xf>
    <xf numFmtId="164" fontId="8" fillId="0" borderId="7"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5" fontId="21" fillId="0" borderId="7" xfId="0" applyNumberFormat="1" applyFont="1" applyBorder="1" applyAlignment="1">
      <alignment horizontal="right" vertical="center"/>
    </xf>
    <xf numFmtId="164" fontId="44" fillId="0" borderId="2" xfId="0" applyNumberFormat="1" applyFont="1" applyBorder="1" applyAlignment="1">
      <alignment horizontal="center" vertical="center" wrapText="1"/>
    </xf>
    <xf numFmtId="164" fontId="44" fillId="0" borderId="4" xfId="0" applyNumberFormat="1" applyFont="1" applyBorder="1" applyAlignment="1">
      <alignment horizontal="center" vertical="center" wrapText="1"/>
    </xf>
    <xf numFmtId="165" fontId="44" fillId="0" borderId="7" xfId="0" applyNumberFormat="1" applyFont="1" applyBorder="1" applyAlignment="1">
      <alignment horizontal="right" vertical="center"/>
    </xf>
    <xf numFmtId="165" fontId="45" fillId="0" borderId="7" xfId="0" applyNumberFormat="1" applyFont="1" applyBorder="1" applyAlignment="1">
      <alignment horizontal="right" vertical="center"/>
    </xf>
    <xf numFmtId="165" fontId="44" fillId="0" borderId="7" xfId="0" applyNumberFormat="1" applyFont="1" applyBorder="1" applyAlignment="1">
      <alignment horizontal="center" vertical="center"/>
    </xf>
    <xf numFmtId="164" fontId="36" fillId="0" borderId="0" xfId="0" applyNumberFormat="1" applyFont="1" applyAlignment="1">
      <alignment vertical="center"/>
    </xf>
    <xf numFmtId="164" fontId="2" fillId="0" borderId="0" xfId="0" applyNumberFormat="1" applyFont="1"/>
    <xf numFmtId="164" fontId="14" fillId="0" borderId="0" xfId="0" applyNumberFormat="1" applyFo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V_%202024_&#1059;%20&#1087;&#1086;&#1088;.&#1091;&#1084;._&#1088;&#1110;&#1095;&#1085;&#1080;&#1081;%20&#1079;&#1074;&#1110;&#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1_1102_1300_1402_1403_1404"/>
      <sheetName val="в т.ч. 110113"/>
      <sheetName val="1601_1800"/>
      <sheetName val="1805_підкоди"/>
      <sheetName val="190901_905"/>
      <sheetName val="210103_2105_2108"/>
      <sheetName val="220102-220118"/>
      <sheetName val="220125(126,129)_2208_2209_2213"/>
      <sheetName val="Розшиф2213_Обласний"/>
      <sheetName val="220131(32,33,34)_220204"/>
      <sheetName val="2406"/>
      <sheetName val="3101_3102"/>
      <sheetName val="ЗагФ_ТГ"/>
      <sheetName val="1202_180415_1901_190202_1905"/>
      <sheetName val="2109_2111_2406"/>
      <sheetName val="241100_2417_2500"/>
      <sheetName val="3103_3301_БР"/>
      <sheetName val="5011"/>
      <sheetName val="Крім того, 42030300"/>
      <sheetName val="СпецФ_ТГ(без коду 420303)"/>
      <sheetName val="СпецФ_ТГ (без 2500)"/>
      <sheetName val="СпецФ_ТГ (без БР)"/>
      <sheetName val="ЗагФ+СпецФ_ТГ"/>
      <sheetName val="По платежах_Область"/>
      <sheetName val="в т.ч.По платежах_Обласний"/>
      <sheetName val="в т.ч.По платежах_Рай"/>
      <sheetName val="в т.ч.По платежах_ТГ"/>
      <sheetName val="Поміс_Область_Плат"/>
      <sheetName val="Поміс_Обласний, без 110102_Плат"/>
      <sheetName val="Поміс_ЗагФ_ТГ"/>
      <sheetName val="Поміс_1101, 110113_ТГ"/>
      <sheetName val="Поміс_180105-180109_ТГ"/>
      <sheetName val="3 райбюджети_Пасп_2020 на 2021"/>
      <sheetName val="10 ТГ_Пасп_2015 на 2016"/>
      <sheetName val="6 ТГ_Пасп_2016 на 2017"/>
      <sheetName val="10 ТГ_Пасп_2017 на 2018"/>
      <sheetName val="7 ТГ_Пасп_2018 на 2019-2020"/>
      <sheetName val="19 ТГ_Пасп_2020_остаточні"/>
    </sheetNames>
    <sheetDataSet>
      <sheetData sheetId="0">
        <row r="65">
          <cell r="B65">
            <v>3553444.574</v>
          </cell>
        </row>
      </sheetData>
      <sheetData sheetId="1">
        <row r="65">
          <cell r="B65">
            <v>37772.49</v>
          </cell>
        </row>
      </sheetData>
      <sheetData sheetId="2">
        <row r="65">
          <cell r="B65">
            <v>0</v>
          </cell>
        </row>
      </sheetData>
      <sheetData sheetId="3" refreshError="1"/>
      <sheetData sheetId="4">
        <row r="65">
          <cell r="B65">
            <v>0</v>
          </cell>
        </row>
      </sheetData>
      <sheetData sheetId="5">
        <row r="65">
          <cell r="B65">
            <v>4760.9930000000004</v>
          </cell>
        </row>
      </sheetData>
      <sheetData sheetId="6">
        <row r="65">
          <cell r="B65">
            <v>4.3</v>
          </cell>
        </row>
      </sheetData>
      <sheetData sheetId="7">
        <row r="65">
          <cell r="B65">
            <v>61319.065000000002</v>
          </cell>
        </row>
      </sheetData>
      <sheetData sheetId="8" refreshError="1"/>
      <sheetData sheetId="9">
        <row r="65">
          <cell r="B65">
            <v>0</v>
          </cell>
        </row>
      </sheetData>
      <sheetData sheetId="10">
        <row r="65">
          <cell r="B65">
            <v>1384.873</v>
          </cell>
        </row>
      </sheetData>
      <sheetData sheetId="11">
        <row r="65">
          <cell r="B65">
            <v>23</v>
          </cell>
        </row>
      </sheetData>
      <sheetData sheetId="12"/>
      <sheetData sheetId="13">
        <row r="65">
          <cell r="B65">
            <v>0</v>
          </cell>
        </row>
      </sheetData>
      <sheetData sheetId="14">
        <row r="65">
          <cell r="B65">
            <v>0</v>
          </cell>
        </row>
      </sheetData>
      <sheetData sheetId="15">
        <row r="65">
          <cell r="B65">
            <v>0.10100000000000001</v>
          </cell>
        </row>
      </sheetData>
      <sheetData sheetId="16">
        <row r="65">
          <cell r="B65">
            <v>250000</v>
          </cell>
        </row>
      </sheetData>
      <sheetData sheetId="17">
        <row r="65">
          <cell r="B65">
            <v>18246</v>
          </cell>
        </row>
      </sheetData>
      <sheetData sheetId="18" refreshError="1"/>
      <sheetData sheetId="19" refreshError="1"/>
      <sheetData sheetId="20" refreshError="1"/>
      <sheetData sheetId="21" refreshError="1"/>
      <sheetData sheetId="22">
        <row r="67">
          <cell r="B67">
            <v>6747982.3899999997</v>
          </cell>
        </row>
      </sheetData>
      <sheetData sheetId="23">
        <row r="84">
          <cell r="C84">
            <v>5983174.7699999996</v>
          </cell>
          <cell r="D84">
            <v>6491617.9842399992</v>
          </cell>
          <cell r="F84">
            <v>6766787.5894500008</v>
          </cell>
          <cell r="H84">
            <v>5513025.0040899999</v>
          </cell>
        </row>
      </sheetData>
      <sheetData sheetId="24">
        <row r="65">
          <cell r="C65">
            <v>905873</v>
          </cell>
        </row>
      </sheetData>
      <sheetData sheetId="25">
        <row r="34">
          <cell r="C34">
            <v>72</v>
          </cell>
        </row>
      </sheetData>
      <sheetData sheetId="26">
        <row r="93">
          <cell r="C93">
            <v>5842037.3899999997</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3FF3-09A0-4963-9629-1E82951993AC}">
  <sheetPr>
    <tabColor indexed="14"/>
  </sheetPr>
  <dimension ref="A1:M119"/>
  <sheetViews>
    <sheetView view="pageBreakPreview" topLeftCell="A46" zoomScale="75" zoomScaleNormal="75" zoomScaleSheetLayoutView="75" workbookViewId="0">
      <selection activeCell="H7" sqref="H7:I7"/>
    </sheetView>
  </sheetViews>
  <sheetFormatPr defaultColWidth="9.08984375" defaultRowHeight="13" x14ac:dyDescent="0.25"/>
  <cols>
    <col min="1" max="1" width="31.81640625" style="2" customWidth="1"/>
    <col min="2" max="2" width="14.453125" style="2" customWidth="1"/>
    <col min="3" max="3" width="14.08984375" style="63" customWidth="1"/>
    <col min="4" max="4" width="16.36328125" style="63" customWidth="1"/>
    <col min="5" max="5" width="15.08984375" style="2" customWidth="1"/>
    <col min="6" max="6" width="12.81640625" style="2" customWidth="1"/>
    <col min="7" max="7" width="8.453125" style="2" customWidth="1"/>
    <col min="8" max="8" width="12.1796875" style="2" customWidth="1"/>
    <col min="9" max="9" width="7.90625" style="2" customWidth="1"/>
    <col min="10" max="10" width="13.1796875" style="2" customWidth="1"/>
    <col min="11" max="11" width="9.36328125" style="2" customWidth="1"/>
    <col min="12" max="12" width="13.08984375" style="2" customWidth="1"/>
    <col min="13" max="13" width="12.90625" style="2" customWidth="1"/>
    <col min="14" max="16384" width="9.08984375" style="2"/>
  </cols>
  <sheetData>
    <row r="1" spans="1:13" ht="21.65" customHeight="1" x14ac:dyDescent="0.25">
      <c r="A1" s="1" t="s">
        <v>0</v>
      </c>
      <c r="B1" s="1"/>
      <c r="C1" s="1"/>
      <c r="D1" s="1"/>
      <c r="E1" s="1"/>
      <c r="F1" s="1"/>
      <c r="G1" s="1"/>
      <c r="H1" s="1"/>
      <c r="I1" s="1"/>
      <c r="J1" s="1"/>
      <c r="K1" s="1"/>
    </row>
    <row r="2" spans="1:13" ht="17.5" customHeight="1" x14ac:dyDescent="0.35">
      <c r="A2" s="3" t="s">
        <v>1</v>
      </c>
      <c r="B2" s="3"/>
      <c r="C2" s="3"/>
      <c r="D2" s="3"/>
      <c r="E2" s="3"/>
      <c r="F2" s="3"/>
      <c r="G2" s="3"/>
      <c r="H2" s="3"/>
      <c r="I2" s="3"/>
      <c r="J2" s="3"/>
      <c r="K2" s="3"/>
    </row>
    <row r="3" spans="1:13" ht="22.25" customHeight="1" x14ac:dyDescent="0.25">
      <c r="A3" s="4" t="s">
        <v>2</v>
      </c>
      <c r="B3" s="4"/>
      <c r="C3" s="4"/>
      <c r="D3" s="4"/>
      <c r="E3" s="4"/>
      <c r="F3" s="4"/>
      <c r="G3" s="4"/>
      <c r="H3" s="4"/>
      <c r="I3" s="4"/>
      <c r="J3" s="4"/>
      <c r="K3" s="4"/>
    </row>
    <row r="4" spans="1:13" ht="19.5" customHeight="1" x14ac:dyDescent="0.25">
      <c r="A4" s="5" t="s">
        <v>3</v>
      </c>
      <c r="B4" s="5"/>
      <c r="C4" s="5"/>
      <c r="D4" s="5"/>
      <c r="E4" s="5"/>
      <c r="F4" s="5"/>
      <c r="G4" s="5"/>
      <c r="H4" s="5"/>
      <c r="I4" s="5"/>
      <c r="J4" s="5"/>
      <c r="K4" s="5"/>
    </row>
    <row r="5" spans="1:13" ht="28.5" customHeight="1" x14ac:dyDescent="0.25">
      <c r="A5" s="6"/>
      <c r="B5" s="7"/>
      <c r="C5" s="8"/>
      <c r="D5" s="9"/>
      <c r="E5" s="10" t="s">
        <v>4</v>
      </c>
      <c r="F5" s="12"/>
      <c r="G5" s="11"/>
      <c r="H5" s="11"/>
      <c r="I5" s="11"/>
      <c r="J5" s="11"/>
      <c r="K5" s="13" t="s">
        <v>5</v>
      </c>
    </row>
    <row r="6" spans="1:13" ht="54" customHeight="1" x14ac:dyDescent="0.25">
      <c r="A6" s="14" t="s">
        <v>6</v>
      </c>
      <c r="B6" s="15" t="s">
        <v>7</v>
      </c>
      <c r="C6" s="15" t="s">
        <v>8</v>
      </c>
      <c r="D6" s="17" t="s">
        <v>9</v>
      </c>
      <c r="E6" s="18"/>
      <c r="F6" s="17" t="s">
        <v>10</v>
      </c>
      <c r="G6" s="18"/>
      <c r="H6" s="18"/>
      <c r="I6" s="18"/>
      <c r="J6" s="18"/>
      <c r="K6" s="19"/>
    </row>
    <row r="7" spans="1:13" ht="83.75" customHeight="1" x14ac:dyDescent="0.25">
      <c r="A7" s="20"/>
      <c r="B7" s="21"/>
      <c r="C7" s="21"/>
      <c r="D7" s="23" t="s">
        <v>11</v>
      </c>
      <c r="E7" s="24" t="s">
        <v>12</v>
      </c>
      <c r="F7" s="25" t="s">
        <v>13</v>
      </c>
      <c r="G7" s="26"/>
      <c r="H7" s="27" t="s">
        <v>14</v>
      </c>
      <c r="I7" s="28"/>
      <c r="J7" s="27" t="s">
        <v>15</v>
      </c>
      <c r="K7" s="29"/>
    </row>
    <row r="8" spans="1:13" ht="15.75" customHeight="1" x14ac:dyDescent="0.35">
      <c r="A8" s="30"/>
      <c r="B8" s="31"/>
      <c r="C8" s="31"/>
      <c r="D8" s="33"/>
      <c r="E8" s="34"/>
      <c r="F8" s="35" t="s">
        <v>16</v>
      </c>
      <c r="G8" s="36" t="s">
        <v>17</v>
      </c>
      <c r="H8" s="35" t="s">
        <v>16</v>
      </c>
      <c r="I8" s="36" t="s">
        <v>17</v>
      </c>
      <c r="J8" s="35" t="s">
        <v>16</v>
      </c>
      <c r="K8" s="36" t="s">
        <v>17</v>
      </c>
    </row>
    <row r="9" spans="1:13" ht="19.25" customHeight="1" x14ac:dyDescent="0.25">
      <c r="A9" s="37" t="s">
        <v>18</v>
      </c>
      <c r="B9" s="38">
        <v>800000</v>
      </c>
      <c r="C9" s="38">
        <v>825588.5</v>
      </c>
      <c r="D9" s="39">
        <v>850640.60275000008</v>
      </c>
      <c r="E9" s="39">
        <v>683159.13656999997</v>
      </c>
      <c r="F9" s="40">
        <f>D9-B9</f>
        <v>50640.602750000078</v>
      </c>
      <c r="G9" s="41">
        <f>IF(B9=0,0,D9/B9*100)</f>
        <v>106.33007534375001</v>
      </c>
      <c r="H9" s="40">
        <f>D9-C9</f>
        <v>25052.102750000078</v>
      </c>
      <c r="I9" s="41">
        <f>IF(C9=0,0,D9/C9*100)</f>
        <v>103.03445393800908</v>
      </c>
      <c r="J9" s="40">
        <f>D9-E9</f>
        <v>167481.4661800001</v>
      </c>
      <c r="K9" s="41">
        <f>IF(E9=0,0,D9/E9*100)</f>
        <v>124.51573245743148</v>
      </c>
      <c r="L9" s="41">
        <f>D9/12</f>
        <v>70886.716895833335</v>
      </c>
      <c r="M9" s="42">
        <f>C9-B9</f>
        <v>25588.5</v>
      </c>
    </row>
    <row r="10" spans="1:13" ht="19.5" customHeight="1" x14ac:dyDescent="0.25">
      <c r="A10" s="43" t="s">
        <v>19</v>
      </c>
      <c r="B10" s="38">
        <v>25</v>
      </c>
      <c r="C10" s="38">
        <v>25</v>
      </c>
      <c r="D10" s="39">
        <v>58.68038</v>
      </c>
      <c r="E10" s="39">
        <v>24.289929999999998</v>
      </c>
      <c r="F10" s="40">
        <f>D10-B10</f>
        <v>33.68038</v>
      </c>
      <c r="G10" s="41">
        <f>IF(B10=0,0,D10/B10*100)</f>
        <v>234.72152</v>
      </c>
      <c r="H10" s="40">
        <f>D10-C10</f>
        <v>33.68038</v>
      </c>
      <c r="I10" s="41">
        <f>IF(C10=0,0,D10/C10*100)</f>
        <v>234.72152</v>
      </c>
      <c r="J10" s="40">
        <f>D10-E10</f>
        <v>34.390450000000001</v>
      </c>
      <c r="K10" s="41">
        <f>IF(E10=0,0,D10/E10*100)</f>
        <v>241.58315812355164</v>
      </c>
      <c r="L10" s="41">
        <f>D10/12</f>
        <v>4.8900316666666663</v>
      </c>
      <c r="M10" s="44">
        <f>C10-B10</f>
        <v>0</v>
      </c>
    </row>
    <row r="11" spans="1:13" ht="17.149999999999999" customHeight="1" x14ac:dyDescent="0.25">
      <c r="A11" s="43" t="s">
        <v>20</v>
      </c>
      <c r="B11" s="38">
        <v>2</v>
      </c>
      <c r="C11" s="38">
        <v>63.369000000000007</v>
      </c>
      <c r="D11" s="39">
        <v>68.122399999999999</v>
      </c>
      <c r="E11" s="39">
        <v>6.75319</v>
      </c>
      <c r="F11" s="45">
        <f>D11-B11</f>
        <v>66.122399999999999</v>
      </c>
      <c r="G11" s="46">
        <f>IF(B11=0,0,D11/B11*100)</f>
        <v>3406.12</v>
      </c>
      <c r="H11" s="40">
        <f>D11-C11</f>
        <v>4.7533999999999921</v>
      </c>
      <c r="I11" s="41">
        <f>IF(C11=0,0,D11/C11*100)</f>
        <v>107.50114409253734</v>
      </c>
      <c r="J11" s="40">
        <f>D11-E11</f>
        <v>61.369209999999995</v>
      </c>
      <c r="K11" s="41">
        <f>IF(E11=0,0,D11/E11*100)</f>
        <v>1008.7440157910559</v>
      </c>
      <c r="L11" s="41">
        <f>D11/12</f>
        <v>5.6768666666666663</v>
      </c>
      <c r="M11" s="42">
        <f>C11-B11</f>
        <v>61.369000000000007</v>
      </c>
    </row>
    <row r="12" spans="1:13" ht="18" customHeight="1" x14ac:dyDescent="0.25">
      <c r="A12" s="43" t="s">
        <v>21</v>
      </c>
      <c r="B12" s="38">
        <v>15</v>
      </c>
      <c r="C12" s="38">
        <v>15</v>
      </c>
      <c r="D12" s="39">
        <v>25.758570000000002</v>
      </c>
      <c r="E12" s="39">
        <v>18.488</v>
      </c>
      <c r="F12" s="40">
        <f>D12-B12</f>
        <v>10.758570000000002</v>
      </c>
      <c r="G12" s="41">
        <f>IF(B12=0,0,D12/B12*100)</f>
        <v>171.72380000000004</v>
      </c>
      <c r="H12" s="40">
        <f>D12-C12</f>
        <v>10.758570000000002</v>
      </c>
      <c r="I12" s="41">
        <f>IF(C12=0,0,D12/C12*100)</f>
        <v>171.72380000000004</v>
      </c>
      <c r="J12" s="40">
        <f>D12-E12</f>
        <v>7.2705700000000029</v>
      </c>
      <c r="K12" s="41">
        <f>IF(E12=0,0,D12/E12*100)</f>
        <v>139.32588706187798</v>
      </c>
      <c r="L12" s="41">
        <f>D12/12</f>
        <v>2.1465475000000001</v>
      </c>
      <c r="M12" s="44">
        <f>C12-B12</f>
        <v>0</v>
      </c>
    </row>
    <row r="13" spans="1:13" ht="15.65" customHeight="1" x14ac:dyDescent="0.25">
      <c r="A13" s="47" t="s">
        <v>22</v>
      </c>
      <c r="B13" s="48">
        <f>SUM(B10:B12)</f>
        <v>42</v>
      </c>
      <c r="C13" s="48">
        <f t="shared" ref="C13:E13" si="0">SUM(C10:C12)</f>
        <v>103.369</v>
      </c>
      <c r="D13" s="49">
        <f t="shared" si="0"/>
        <v>152.56135</v>
      </c>
      <c r="E13" s="49">
        <f t="shared" si="0"/>
        <v>49.531120000000001</v>
      </c>
      <c r="F13" s="45">
        <f>D13-B13</f>
        <v>110.56135</v>
      </c>
      <c r="G13" s="46">
        <f>IF(B13=0,0,D13/B13*100)</f>
        <v>363.24130952380955</v>
      </c>
      <c r="H13" s="45">
        <f>D13-C13</f>
        <v>49.192350000000005</v>
      </c>
      <c r="I13" s="46">
        <f>IF(C13=0,0,D13/C13*100)</f>
        <v>147.58907409378054</v>
      </c>
      <c r="J13" s="45">
        <f>D13-E13</f>
        <v>103.03023</v>
      </c>
      <c r="K13" s="46">
        <f>IF(E13=0,0,D13/E13*100)</f>
        <v>308.01110493766345</v>
      </c>
      <c r="L13" s="50">
        <f>D13/12</f>
        <v>12.713445833333333</v>
      </c>
      <c r="M13" s="42">
        <f>C13-B13</f>
        <v>61.369</v>
      </c>
    </row>
    <row r="14" spans="1:13" ht="17.5" customHeight="1" x14ac:dyDescent="0.25">
      <c r="A14" s="43" t="s">
        <v>23</v>
      </c>
      <c r="B14" s="38">
        <v>12040</v>
      </c>
      <c r="C14" s="38">
        <v>12040</v>
      </c>
      <c r="D14" s="39">
        <v>14886.604429999999</v>
      </c>
      <c r="E14" s="39">
        <v>11129.415199999999</v>
      </c>
      <c r="F14" s="40">
        <f>D14-B14</f>
        <v>2846.6044299999994</v>
      </c>
      <c r="G14" s="41">
        <f>IF(B14=0,0,D14/B14*100)</f>
        <v>123.64289393687706</v>
      </c>
      <c r="H14" s="40">
        <f>D14-C14</f>
        <v>2846.6044299999994</v>
      </c>
      <c r="I14" s="41">
        <f>IF(C14=0,0,D14/C14*100)</f>
        <v>123.64289393687706</v>
      </c>
      <c r="J14" s="40">
        <f>D14-E14</f>
        <v>3757.18923</v>
      </c>
      <c r="K14" s="41">
        <f>IF(E14=0,0,D14/E14*100)</f>
        <v>133.75908942636988</v>
      </c>
      <c r="L14" s="41">
        <f>D14/12</f>
        <v>1240.5503691666665</v>
      </c>
      <c r="M14" s="44">
        <f>C14-B14</f>
        <v>0</v>
      </c>
    </row>
    <row r="15" spans="1:13" ht="15" customHeight="1" x14ac:dyDescent="0.25">
      <c r="A15" s="43" t="s">
        <v>24</v>
      </c>
      <c r="B15" s="38">
        <v>41860</v>
      </c>
      <c r="C15" s="38">
        <v>54206.705000000002</v>
      </c>
      <c r="D15" s="39">
        <v>57422.083089999993</v>
      </c>
      <c r="E15" s="39">
        <v>41323.274839999998</v>
      </c>
      <c r="F15" s="40">
        <f>D15-B15</f>
        <v>15562.083089999993</v>
      </c>
      <c r="G15" s="41">
        <f>IF(B15=0,0,D15/B15*100)</f>
        <v>137.17650045389391</v>
      </c>
      <c r="H15" s="40">
        <f>D15-C15</f>
        <v>3215.3780899999911</v>
      </c>
      <c r="I15" s="41">
        <f>IF(C15=0,0,D15/C15*100)</f>
        <v>105.93169809897131</v>
      </c>
      <c r="J15" s="40">
        <f>D15-E15</f>
        <v>16098.808249999995</v>
      </c>
      <c r="K15" s="41">
        <f>IF(E15=0,0,D15/E15*100)</f>
        <v>138.95821014266932</v>
      </c>
      <c r="L15" s="41">
        <f>D15/12</f>
        <v>4785.173590833333</v>
      </c>
      <c r="M15" s="42">
        <f>C15-B15</f>
        <v>12346.705000000002</v>
      </c>
    </row>
    <row r="16" spans="1:13" ht="15.75" customHeight="1" x14ac:dyDescent="0.25">
      <c r="A16" s="43" t="s">
        <v>25</v>
      </c>
      <c r="B16" s="38">
        <v>22191.9</v>
      </c>
      <c r="C16" s="38">
        <v>24518.200000000004</v>
      </c>
      <c r="D16" s="39">
        <v>38443.233070000002</v>
      </c>
      <c r="E16" s="39">
        <v>26622.471570000002</v>
      </c>
      <c r="F16" s="40">
        <f>D16-B16</f>
        <v>16251.333070000001</v>
      </c>
      <c r="G16" s="41">
        <f>IF(B16=0,0,D16/B16*100)</f>
        <v>173.23092240862655</v>
      </c>
      <c r="H16" s="40">
        <f>D16-C16</f>
        <v>13925.033069999998</v>
      </c>
      <c r="I16" s="41">
        <f>IF(C16=0,0,D16/C16*100)</f>
        <v>156.79467934024518</v>
      </c>
      <c r="J16" s="40">
        <f>D16-E16</f>
        <v>11820.761500000001</v>
      </c>
      <c r="K16" s="41">
        <f>IF(E16=0,0,D16/E16*100)</f>
        <v>144.40144285221223</v>
      </c>
      <c r="L16" s="41">
        <f>D16/12</f>
        <v>3203.6027558333335</v>
      </c>
      <c r="M16" s="42">
        <f>C16-B16</f>
        <v>2326.3000000000029</v>
      </c>
    </row>
    <row r="17" spans="1:13" ht="15.75" customHeight="1" x14ac:dyDescent="0.25">
      <c r="A17" s="43" t="s">
        <v>26</v>
      </c>
      <c r="B17" s="38">
        <v>111986.6</v>
      </c>
      <c r="C17" s="38">
        <v>119717.21808999999</v>
      </c>
      <c r="D17" s="39">
        <v>121480.63483000001</v>
      </c>
      <c r="E17" s="39">
        <v>98020.162450000003</v>
      </c>
      <c r="F17" s="40">
        <f>D17-B17</f>
        <v>9494.0348300000041</v>
      </c>
      <c r="G17" s="41">
        <f>IF(B17=0,0,D17/B17*100)</f>
        <v>108.4778311244381</v>
      </c>
      <c r="H17" s="40">
        <f>D17-C17</f>
        <v>1763.4167400000151</v>
      </c>
      <c r="I17" s="41">
        <f>IF(C17=0,0,D17/C17*100)</f>
        <v>101.47298506274538</v>
      </c>
      <c r="J17" s="40">
        <f>D17-E17</f>
        <v>23460.472380000007</v>
      </c>
      <c r="K17" s="41">
        <f>IF(E17=0,0,D17/E17*100)</f>
        <v>123.93433329797547</v>
      </c>
      <c r="L17" s="41">
        <f>D17/12</f>
        <v>10123.386235833334</v>
      </c>
      <c r="M17" s="42">
        <f>C17-B17</f>
        <v>7730.618089999989</v>
      </c>
    </row>
    <row r="18" spans="1:13" ht="15.5" customHeight="1" x14ac:dyDescent="0.25">
      <c r="A18" s="43" t="s">
        <v>27</v>
      </c>
      <c r="B18" s="38">
        <v>36155.4</v>
      </c>
      <c r="C18" s="38">
        <v>39715.345999999998</v>
      </c>
      <c r="D18" s="39">
        <v>44560.19129000001</v>
      </c>
      <c r="E18" s="39">
        <v>34707.185219999999</v>
      </c>
      <c r="F18" s="40">
        <f>D18-B18</f>
        <v>8404.7912900000083</v>
      </c>
      <c r="G18" s="41">
        <f>IF(B18=0,0,D18/B18*100)</f>
        <v>123.24629596132253</v>
      </c>
      <c r="H18" s="40">
        <f>D18-C18</f>
        <v>4844.845290000012</v>
      </c>
      <c r="I18" s="41">
        <f>IF(C18=0,0,D18/C18*100)</f>
        <v>112.19892504524576</v>
      </c>
      <c r="J18" s="40">
        <f>D18-E18</f>
        <v>9853.0060700000104</v>
      </c>
      <c r="K18" s="41">
        <f>IF(E18=0,0,D18/E18*100)</f>
        <v>128.38895176184505</v>
      </c>
      <c r="L18" s="41">
        <f>D18/12</f>
        <v>3713.3492741666673</v>
      </c>
      <c r="M18" s="42">
        <f>C18-B18</f>
        <v>3559.9459999999963</v>
      </c>
    </row>
    <row r="19" spans="1:13" ht="16.5" customHeight="1" x14ac:dyDescent="0.25">
      <c r="A19" s="43" t="s">
        <v>28</v>
      </c>
      <c r="B19" s="38">
        <v>40000</v>
      </c>
      <c r="C19" s="38">
        <v>46383.6</v>
      </c>
      <c r="D19" s="39">
        <v>44538.746910000002</v>
      </c>
      <c r="E19" s="39">
        <v>37566.970750000008</v>
      </c>
      <c r="F19" s="40">
        <f>D19-B19</f>
        <v>4538.7469100000017</v>
      </c>
      <c r="G19" s="41">
        <f>IF(B19=0,0,D19/B19*100)</f>
        <v>111.34686727500001</v>
      </c>
      <c r="H19" s="40">
        <f>D19-C19</f>
        <v>-1844.8530899999969</v>
      </c>
      <c r="I19" s="41">
        <f>IF(C19=0,0,D19/C19*100)</f>
        <v>96.022617714019617</v>
      </c>
      <c r="J19" s="40">
        <f>D19-E19</f>
        <v>6971.776159999994</v>
      </c>
      <c r="K19" s="41">
        <f>IF(E19=0,0,D19/E19*100)</f>
        <v>118.55826014398562</v>
      </c>
      <c r="L19" s="41">
        <f>D19/12</f>
        <v>3711.5622425000001</v>
      </c>
      <c r="M19" s="42">
        <f>C19-B19</f>
        <v>6383.5999999999985</v>
      </c>
    </row>
    <row r="20" spans="1:13" ht="15.5" x14ac:dyDescent="0.25">
      <c r="A20" s="43" t="s">
        <v>29</v>
      </c>
      <c r="B20" s="38">
        <v>32725</v>
      </c>
      <c r="C20" s="38">
        <v>40168.259999999995</v>
      </c>
      <c r="D20" s="39">
        <v>45898.90036</v>
      </c>
      <c r="E20" s="39">
        <v>33191.561269999998</v>
      </c>
      <c r="F20" s="40">
        <f>D20-B20</f>
        <v>13173.90036</v>
      </c>
      <c r="G20" s="41">
        <f>IF(B20=0,0,D20/B20*100)</f>
        <v>140.25638001527884</v>
      </c>
      <c r="H20" s="40">
        <f>D20-C20</f>
        <v>5730.6403600000049</v>
      </c>
      <c r="I20" s="41">
        <f>IF(C20=0,0,D20/C20*100)</f>
        <v>114.26658849549372</v>
      </c>
      <c r="J20" s="40">
        <f>D20-E20</f>
        <v>12707.339090000001</v>
      </c>
      <c r="K20" s="41">
        <f>IF(E20=0,0,D20/E20*100)</f>
        <v>138.28484893081983</v>
      </c>
      <c r="L20" s="41">
        <f>D20/12</f>
        <v>3824.9083633333335</v>
      </c>
      <c r="M20" s="42">
        <f>C20-B20</f>
        <v>7443.2599999999948</v>
      </c>
    </row>
    <row r="21" spans="1:13" ht="15.5" x14ac:dyDescent="0.25">
      <c r="A21" s="43" t="s">
        <v>30</v>
      </c>
      <c r="B21" s="38">
        <v>11000</v>
      </c>
      <c r="C21" s="38">
        <v>11000</v>
      </c>
      <c r="D21" s="39">
        <v>13536.187029999999</v>
      </c>
      <c r="E21" s="39">
        <v>12286.912240000001</v>
      </c>
      <c r="F21" s="40">
        <f>D21-B21</f>
        <v>2536.1870299999991</v>
      </c>
      <c r="G21" s="41">
        <f>IF(B21=0,0,D21/B21*100)</f>
        <v>123.05624572727271</v>
      </c>
      <c r="H21" s="40">
        <f>D21-C21</f>
        <v>2536.1870299999991</v>
      </c>
      <c r="I21" s="41">
        <f>IF(C21=0,0,D21/C21*100)</f>
        <v>123.05624572727271</v>
      </c>
      <c r="J21" s="40">
        <f>D21-E21</f>
        <v>1249.2747899999977</v>
      </c>
      <c r="K21" s="41">
        <f>IF(E21=0,0,D21/E21*100)</f>
        <v>110.16752431854269</v>
      </c>
      <c r="L21" s="41">
        <f>D21/12</f>
        <v>1128.0155858333333</v>
      </c>
      <c r="M21" s="44">
        <f>C21-B21</f>
        <v>0</v>
      </c>
    </row>
    <row r="22" spans="1:13" ht="15.5" x14ac:dyDescent="0.25">
      <c r="A22" s="43" t="s">
        <v>31</v>
      </c>
      <c r="B22" s="38">
        <v>162140</v>
      </c>
      <c r="C22" s="38">
        <v>179339.9</v>
      </c>
      <c r="D22" s="39">
        <v>198113.72981999998</v>
      </c>
      <c r="E22" s="39">
        <v>163532.97758000001</v>
      </c>
      <c r="F22" s="40">
        <f>D22-B22</f>
        <v>35973.729819999979</v>
      </c>
      <c r="G22" s="41">
        <f>IF(B22=0,0,D22/B22*100)</f>
        <v>122.18683225607498</v>
      </c>
      <c r="H22" s="40">
        <f>D22-C22</f>
        <v>18773.829819999984</v>
      </c>
      <c r="I22" s="41">
        <f>IF(C22=0,0,D22/C22*100)</f>
        <v>110.4682950196805</v>
      </c>
      <c r="J22" s="40">
        <f>D22-E22</f>
        <v>34580.752239999973</v>
      </c>
      <c r="K22" s="41">
        <f>IF(E22=0,0,D22/E22*100)</f>
        <v>121.1460420715957</v>
      </c>
      <c r="L22" s="41">
        <f>D22/12</f>
        <v>16509.477484999999</v>
      </c>
      <c r="M22" s="42">
        <f>C22-B22</f>
        <v>17199.899999999994</v>
      </c>
    </row>
    <row r="23" spans="1:13" ht="15.5" x14ac:dyDescent="0.25">
      <c r="A23" s="43" t="s">
        <v>32</v>
      </c>
      <c r="B23" s="38">
        <v>14000</v>
      </c>
      <c r="C23" s="38">
        <v>14900</v>
      </c>
      <c r="D23" s="39">
        <v>17640.532879999999</v>
      </c>
      <c r="E23" s="39">
        <v>13535.406219999999</v>
      </c>
      <c r="F23" s="45">
        <f>D23-B23</f>
        <v>3640.5328799999988</v>
      </c>
      <c r="G23" s="46">
        <f>IF(B23=0,0,D23/B23*100)</f>
        <v>126.00380628571428</v>
      </c>
      <c r="H23" s="40">
        <f>D23-C23</f>
        <v>2740.5328799999988</v>
      </c>
      <c r="I23" s="41">
        <f>IF(C23=0,0,D23/C23*100)</f>
        <v>118.39283812080537</v>
      </c>
      <c r="J23" s="40">
        <f>D23-E23</f>
        <v>4105.1266599999999</v>
      </c>
      <c r="K23" s="41">
        <f>IF(E23=0,0,D23/E23*100)</f>
        <v>130.32880279525145</v>
      </c>
      <c r="L23" s="41">
        <f>D23/12</f>
        <v>1470.0444066666666</v>
      </c>
      <c r="M23" s="42">
        <f>C23-B23</f>
        <v>900</v>
      </c>
    </row>
    <row r="24" spans="1:13" ht="15.5" x14ac:dyDescent="0.25">
      <c r="A24" s="43" t="s">
        <v>33</v>
      </c>
      <c r="B24" s="38">
        <v>36207</v>
      </c>
      <c r="C24" s="38">
        <v>41808.5</v>
      </c>
      <c r="D24" s="39">
        <v>43088.182480000003</v>
      </c>
      <c r="E24" s="39">
        <v>34511.140539999993</v>
      </c>
      <c r="F24" s="40">
        <f>D24-B24</f>
        <v>6881.1824800000031</v>
      </c>
      <c r="G24" s="41">
        <f>IF(B24=0,0,D24/B24*100)</f>
        <v>119.00511635871518</v>
      </c>
      <c r="H24" s="40">
        <f>D24-C24</f>
        <v>1279.6824800000031</v>
      </c>
      <c r="I24" s="41">
        <f>IF(C24=0,0,D24/C24*100)</f>
        <v>103.06081892438141</v>
      </c>
      <c r="J24" s="40">
        <f>D24-E24</f>
        <v>8577.0419400000101</v>
      </c>
      <c r="K24" s="41">
        <f>IF(E24=0,0,D24/E24*100)</f>
        <v>124.85296575480844</v>
      </c>
      <c r="L24" s="41">
        <f>D24/12</f>
        <v>3590.6818733333334</v>
      </c>
      <c r="M24" s="42">
        <f>C24-B24</f>
        <v>5601.5</v>
      </c>
    </row>
    <row r="25" spans="1:13" ht="15.5" x14ac:dyDescent="0.25">
      <c r="A25" s="43" t="s">
        <v>34</v>
      </c>
      <c r="B25" s="38">
        <v>89927.84</v>
      </c>
      <c r="C25" s="38">
        <v>105577.41699999999</v>
      </c>
      <c r="D25" s="39">
        <v>108265.53795</v>
      </c>
      <c r="E25" s="39">
        <v>85288.332150000017</v>
      </c>
      <c r="F25" s="40">
        <f>D25-B25</f>
        <v>18337.697950000002</v>
      </c>
      <c r="G25" s="41">
        <f>IF(B25=0,0,D25/B25*100)</f>
        <v>120.39156945168482</v>
      </c>
      <c r="H25" s="40">
        <f>D25-C25</f>
        <v>2688.1209500000114</v>
      </c>
      <c r="I25" s="41">
        <f>IF(C25=0,0,D25/C25*100)</f>
        <v>102.54611357843697</v>
      </c>
      <c r="J25" s="40">
        <f>D25-E25</f>
        <v>22977.205799999982</v>
      </c>
      <c r="K25" s="41">
        <f>IF(E25=0,0,D25/E25*100)</f>
        <v>126.94062038824848</v>
      </c>
      <c r="L25" s="41">
        <f>D25/12</f>
        <v>9022.1281624999992</v>
      </c>
      <c r="M25" s="42">
        <f>C25-B25</f>
        <v>15649.57699999999</v>
      </c>
    </row>
    <row r="26" spans="1:13" ht="15.5" x14ac:dyDescent="0.25">
      <c r="A26" s="43" t="s">
        <v>35</v>
      </c>
      <c r="B26" s="38">
        <v>135886.9</v>
      </c>
      <c r="C26" s="38">
        <v>158242.39296</v>
      </c>
      <c r="D26" s="39">
        <v>165977.96861000001</v>
      </c>
      <c r="E26" s="39">
        <v>138649.71376999997</v>
      </c>
      <c r="F26" s="40">
        <f>D26-B26</f>
        <v>30091.068610000017</v>
      </c>
      <c r="G26" s="41">
        <f>IF(B26=0,0,D26/B26*100)</f>
        <v>122.1442012511876</v>
      </c>
      <c r="H26" s="40">
        <f>D26-C26</f>
        <v>7735.5756500000134</v>
      </c>
      <c r="I26" s="41">
        <f>IF(C26=0,0,D26/C26*100)</f>
        <v>104.88843444876078</v>
      </c>
      <c r="J26" s="40">
        <f>D26-E26</f>
        <v>27328.254840000038</v>
      </c>
      <c r="K26" s="41">
        <f>IF(E26=0,0,D26/E26*100)</f>
        <v>119.71028579643064</v>
      </c>
      <c r="L26" s="41">
        <f>D26/12</f>
        <v>13831.497384166667</v>
      </c>
      <c r="M26" s="42">
        <f>C26-B26</f>
        <v>22355.492960000003</v>
      </c>
    </row>
    <row r="27" spans="1:13" ht="15.5" x14ac:dyDescent="0.25">
      <c r="A27" s="43" t="s">
        <v>36</v>
      </c>
      <c r="B27" s="38">
        <v>20336.999999999996</v>
      </c>
      <c r="C27" s="38">
        <v>22302.790670000002</v>
      </c>
      <c r="D27" s="39">
        <v>23550.81666</v>
      </c>
      <c r="E27" s="39">
        <v>19090.342210000006</v>
      </c>
      <c r="F27" s="40">
        <f>D27-B27</f>
        <v>3213.816660000004</v>
      </c>
      <c r="G27" s="41">
        <f>IF(B27=0,0,D27/B27*100)</f>
        <v>115.80280601858684</v>
      </c>
      <c r="H27" s="40">
        <f>D27-C27</f>
        <v>1248.0259899999983</v>
      </c>
      <c r="I27" s="41">
        <f>IF(C27=0,0,D27/C27*100)</f>
        <v>105.59582882907451</v>
      </c>
      <c r="J27" s="40">
        <f>D27-E27</f>
        <v>4460.4744499999942</v>
      </c>
      <c r="K27" s="41">
        <f>IF(E27=0,0,D27/E27*100)</f>
        <v>123.3650837734249</v>
      </c>
      <c r="L27" s="41">
        <f>D27/12</f>
        <v>1962.568055</v>
      </c>
      <c r="M27" s="42">
        <f>C27-B27</f>
        <v>1965.7906700000058</v>
      </c>
    </row>
    <row r="28" spans="1:13" ht="15.5" x14ac:dyDescent="0.25">
      <c r="A28" s="43" t="s">
        <v>37</v>
      </c>
      <c r="B28" s="38">
        <v>36055.099999999991</v>
      </c>
      <c r="C28" s="38">
        <v>38421.26</v>
      </c>
      <c r="D28" s="39">
        <v>41314.634909999993</v>
      </c>
      <c r="E28" s="39">
        <v>36585.918510000003</v>
      </c>
      <c r="F28" s="40">
        <f>D28-B28</f>
        <v>5259.5349100000021</v>
      </c>
      <c r="G28" s="41">
        <f>IF(B28=0,0,D28/B28*100)</f>
        <v>114.58749222717452</v>
      </c>
      <c r="H28" s="40">
        <f>D28-C28</f>
        <v>2893.3749099999914</v>
      </c>
      <c r="I28" s="41">
        <f>IF(C28=0,0,D28/C28*100)</f>
        <v>107.53066117560952</v>
      </c>
      <c r="J28" s="40">
        <f>D28-E28</f>
        <v>4728.7163999999902</v>
      </c>
      <c r="K28" s="41">
        <f>IF(E28=0,0,D28/E28*100)</f>
        <v>112.92496291628566</v>
      </c>
      <c r="L28" s="41">
        <f>D28/12</f>
        <v>3442.8862424999993</v>
      </c>
      <c r="M28" s="42">
        <f>C28-B28</f>
        <v>2366.1600000000108</v>
      </c>
    </row>
    <row r="29" spans="1:13" ht="15.5" x14ac:dyDescent="0.25">
      <c r="A29" s="43" t="s">
        <v>38</v>
      </c>
      <c r="B29" s="38">
        <v>25500</v>
      </c>
      <c r="C29" s="38">
        <v>26810</v>
      </c>
      <c r="D29" s="39">
        <v>28968.718260000001</v>
      </c>
      <c r="E29" s="39">
        <v>23274.729030000002</v>
      </c>
      <c r="F29" s="40">
        <f>D29-B29</f>
        <v>3468.7182600000015</v>
      </c>
      <c r="G29" s="41">
        <f>IF(B29=0,0,D29/B29*100)</f>
        <v>113.60281670588235</v>
      </c>
      <c r="H29" s="40">
        <f>D29-C29</f>
        <v>2158.7182600000015</v>
      </c>
      <c r="I29" s="41">
        <f>IF(C29=0,0,D29/C29*100)</f>
        <v>108.05191443491236</v>
      </c>
      <c r="J29" s="40">
        <f>D29-E29</f>
        <v>5693.9892299999992</v>
      </c>
      <c r="K29" s="41">
        <f>IF(E29=0,0,D29/E29*100)</f>
        <v>124.46425572843715</v>
      </c>
      <c r="L29" s="41">
        <f>D29/12</f>
        <v>2414.059855</v>
      </c>
      <c r="M29" s="42">
        <f>C29-B29</f>
        <v>1310</v>
      </c>
    </row>
    <row r="30" spans="1:13" ht="15.5" x14ac:dyDescent="0.25">
      <c r="A30" s="43" t="s">
        <v>39</v>
      </c>
      <c r="B30" s="38">
        <v>11623.1</v>
      </c>
      <c r="C30" s="38">
        <v>12104.1</v>
      </c>
      <c r="D30" s="39">
        <v>12920.181719999997</v>
      </c>
      <c r="E30" s="39">
        <v>10808.177799999999</v>
      </c>
      <c r="F30" s="40">
        <f>D30-B30</f>
        <v>1297.0817199999965</v>
      </c>
      <c r="G30" s="41">
        <f>IF(B30=0,0,D30/B30*100)</f>
        <v>111.15951613597058</v>
      </c>
      <c r="H30" s="40">
        <f>D30-C30</f>
        <v>816.08171999999649</v>
      </c>
      <c r="I30" s="41">
        <f>IF(C30=0,0,D30/C30*100)</f>
        <v>106.74219248023394</v>
      </c>
      <c r="J30" s="40">
        <f>D30-E30</f>
        <v>2112.0039199999974</v>
      </c>
      <c r="K30" s="41">
        <f>IF(E30=0,0,D30/E30*100)</f>
        <v>119.54079548913414</v>
      </c>
      <c r="L30" s="41">
        <f>D30/12</f>
        <v>1076.6818099999998</v>
      </c>
      <c r="M30" s="42">
        <f>C30-B30</f>
        <v>481</v>
      </c>
    </row>
    <row r="31" spans="1:13" ht="15.5" x14ac:dyDescent="0.25">
      <c r="A31" s="43" t="s">
        <v>40</v>
      </c>
      <c r="B31" s="38">
        <v>17000</v>
      </c>
      <c r="C31" s="38">
        <v>20633</v>
      </c>
      <c r="D31" s="39">
        <v>18918.909299999999</v>
      </c>
      <c r="E31" s="39">
        <v>16149.106900000002</v>
      </c>
      <c r="F31" s="40">
        <f>D31-B31</f>
        <v>1918.9092999999993</v>
      </c>
      <c r="G31" s="41">
        <f>IF(B31=0,0,D31/B31*100)</f>
        <v>111.28770176470589</v>
      </c>
      <c r="H31" s="40">
        <f>D31-C31</f>
        <v>-1714.0907000000007</v>
      </c>
      <c r="I31" s="41">
        <f>IF(C31=0,0,D31/C31*100)</f>
        <v>91.692479523094079</v>
      </c>
      <c r="J31" s="40">
        <f>D31-E31</f>
        <v>2769.8023999999969</v>
      </c>
      <c r="K31" s="41">
        <f>IF(E31=0,0,D31/E31*100)</f>
        <v>117.15142773622978</v>
      </c>
      <c r="L31" s="41">
        <f>D31/12</f>
        <v>1576.575775</v>
      </c>
      <c r="M31" s="42">
        <f>C31-B31</f>
        <v>3633</v>
      </c>
    </row>
    <row r="32" spans="1:13" ht="15.5" x14ac:dyDescent="0.25">
      <c r="A32" s="43" t="s">
        <v>41</v>
      </c>
      <c r="B32" s="38">
        <v>33756.954999999994</v>
      </c>
      <c r="C32" s="38">
        <v>33999.754999999997</v>
      </c>
      <c r="D32" s="39">
        <v>35795.521540000009</v>
      </c>
      <c r="E32" s="39">
        <v>29909.954069999996</v>
      </c>
      <c r="F32" s="40">
        <f>D32-B32</f>
        <v>2038.5665400000144</v>
      </c>
      <c r="G32" s="41">
        <f>IF(B32=0,0,D32/B32*100)</f>
        <v>106.03895268397288</v>
      </c>
      <c r="H32" s="40">
        <f>D32-C32</f>
        <v>1795.7665400000114</v>
      </c>
      <c r="I32" s="41">
        <f>IF(C32=0,0,D32/C32*100)</f>
        <v>105.28170435345787</v>
      </c>
      <c r="J32" s="40">
        <f>D32-E32</f>
        <v>5885.5674700000127</v>
      </c>
      <c r="K32" s="41">
        <f>IF(E32=0,0,D32/E32*100)</f>
        <v>119.67762122344179</v>
      </c>
      <c r="L32" s="41">
        <f>D32/12</f>
        <v>2982.9601283333341</v>
      </c>
      <c r="M32" s="42">
        <f>C32-B32</f>
        <v>242.80000000000291</v>
      </c>
    </row>
    <row r="33" spans="1:13" ht="15.5" x14ac:dyDescent="0.25">
      <c r="A33" s="43" t="s">
        <v>42</v>
      </c>
      <c r="B33" s="38">
        <v>96822.650000000009</v>
      </c>
      <c r="C33" s="38">
        <v>108204.1</v>
      </c>
      <c r="D33" s="39">
        <v>116180.25422</v>
      </c>
      <c r="E33" s="39">
        <v>92959.050989999989</v>
      </c>
      <c r="F33" s="40">
        <f>D33-B33</f>
        <v>19357.604219999994</v>
      </c>
      <c r="G33" s="41">
        <f>IF(B33=0,0,D33/B33*100)</f>
        <v>119.99284694232186</v>
      </c>
      <c r="H33" s="40">
        <f>D33-C33</f>
        <v>7976.1542199999967</v>
      </c>
      <c r="I33" s="41">
        <f>IF(C33=0,0,D33/C33*100)</f>
        <v>107.37139740545875</v>
      </c>
      <c r="J33" s="40">
        <f>D33-E33</f>
        <v>23221.203230000014</v>
      </c>
      <c r="K33" s="41">
        <f>IF(E33=0,0,D33/E33*100)</f>
        <v>124.98003473862703</v>
      </c>
      <c r="L33" s="41">
        <f>D33/12</f>
        <v>9681.6878516666675</v>
      </c>
      <c r="M33" s="42">
        <f>C33-B33</f>
        <v>11381.449999999997</v>
      </c>
    </row>
    <row r="34" spans="1:13" ht="15.5" x14ac:dyDescent="0.25">
      <c r="A34" s="43" t="s">
        <v>43</v>
      </c>
      <c r="B34" s="38">
        <v>109520.1</v>
      </c>
      <c r="C34" s="38">
        <v>115939.72</v>
      </c>
      <c r="D34" s="39">
        <v>114517.80332999998</v>
      </c>
      <c r="E34" s="39">
        <v>96243.64118999998</v>
      </c>
      <c r="F34" s="40">
        <f>D34-B34</f>
        <v>4997.7033299999748</v>
      </c>
      <c r="G34" s="41">
        <f>IF(B34=0,0,D34/B34*100)</f>
        <v>104.56327498787891</v>
      </c>
      <c r="H34" s="40">
        <f>D34-C34</f>
        <v>-1421.9166700000205</v>
      </c>
      <c r="I34" s="41">
        <f>IF(C34=0,0,D34/C34*100)</f>
        <v>98.773572447820285</v>
      </c>
      <c r="J34" s="40">
        <f>D34-E34</f>
        <v>18274.16214</v>
      </c>
      <c r="K34" s="41">
        <f>IF(E34=0,0,D34/E34*100)</f>
        <v>118.98739689609619</v>
      </c>
      <c r="L34" s="41">
        <f>D34/12</f>
        <v>9543.150277499999</v>
      </c>
      <c r="M34" s="42">
        <f>C34-B34</f>
        <v>6419.6199999999953</v>
      </c>
    </row>
    <row r="35" spans="1:13" ht="15.5" x14ac:dyDescent="0.25">
      <c r="A35" s="43" t="s">
        <v>44</v>
      </c>
      <c r="B35" s="38">
        <v>72067</v>
      </c>
      <c r="C35" s="38">
        <v>76052</v>
      </c>
      <c r="D35" s="39">
        <v>92479.323919999995</v>
      </c>
      <c r="E35" s="39">
        <v>72956.987800000003</v>
      </c>
      <c r="F35" s="40">
        <f>D35-B35</f>
        <v>20412.323919999995</v>
      </c>
      <c r="G35" s="41">
        <f>IF(B35=0,0,D35/B35*100)</f>
        <v>128.32409274702707</v>
      </c>
      <c r="H35" s="40">
        <f>D35-C35</f>
        <v>16427.323919999995</v>
      </c>
      <c r="I35" s="41">
        <f>IF(C35=0,0,D35/C35*100)</f>
        <v>121.60012086467154</v>
      </c>
      <c r="J35" s="40">
        <f>D35-E35</f>
        <v>19522.336119999993</v>
      </c>
      <c r="K35" s="41">
        <f>IF(E35=0,0,D35/E35*100)</f>
        <v>126.75869263341488</v>
      </c>
      <c r="L35" s="41">
        <f>D35/12</f>
        <v>7706.610326666666</v>
      </c>
      <c r="M35" s="42">
        <f>C35-B35</f>
        <v>3985</v>
      </c>
    </row>
    <row r="36" spans="1:13" ht="15.5" x14ac:dyDescent="0.25">
      <c r="A36" s="43" t="s">
        <v>45</v>
      </c>
      <c r="B36" s="38">
        <v>21017.5</v>
      </c>
      <c r="C36" s="38">
        <v>23625.3</v>
      </c>
      <c r="D36" s="39">
        <v>29170.970560000005</v>
      </c>
      <c r="E36" s="39">
        <v>23603.027439999994</v>
      </c>
      <c r="F36" s="40">
        <f>D36-B36</f>
        <v>8153.4705600000052</v>
      </c>
      <c r="G36" s="41">
        <f>IF(B36=0,0,D36/B36*100)</f>
        <v>138.7937221838944</v>
      </c>
      <c r="H36" s="40">
        <f>D36-C36</f>
        <v>5545.6705600000059</v>
      </c>
      <c r="I36" s="41">
        <f>IF(C36=0,0,D36/C36*100)</f>
        <v>123.47343974468052</v>
      </c>
      <c r="J36" s="40">
        <f>D36-E36</f>
        <v>5567.9431200000108</v>
      </c>
      <c r="K36" s="41">
        <f>IF(E36=0,0,D36/E36*100)</f>
        <v>123.58995317085481</v>
      </c>
      <c r="L36" s="41">
        <f>D36/12</f>
        <v>2430.9142133333339</v>
      </c>
      <c r="M36" s="42">
        <f>C36-B36</f>
        <v>2607.7999999999993</v>
      </c>
    </row>
    <row r="37" spans="1:13" ht="15.5" x14ac:dyDescent="0.25">
      <c r="A37" s="43" t="s">
        <v>46</v>
      </c>
      <c r="B37" s="38">
        <v>33500</v>
      </c>
      <c r="C37" s="38">
        <v>37372.80000000001</v>
      </c>
      <c r="D37" s="39">
        <v>39014.230970000004</v>
      </c>
      <c r="E37" s="39">
        <v>34875.586620000009</v>
      </c>
      <c r="F37" s="40">
        <f>D37-B37</f>
        <v>5514.2309700000042</v>
      </c>
      <c r="G37" s="41">
        <f>IF(B37=0,0,D37/B37*100)</f>
        <v>116.46039095522389</v>
      </c>
      <c r="H37" s="40">
        <f>D37-C37</f>
        <v>1641.430969999994</v>
      </c>
      <c r="I37" s="41">
        <f>IF(C37=0,0,D37/C37*100)</f>
        <v>104.39204707701857</v>
      </c>
      <c r="J37" s="40">
        <f>D37-E37</f>
        <v>4138.644349999995</v>
      </c>
      <c r="K37" s="41">
        <f>IF(E37=0,0,D37/E37*100)</f>
        <v>111.8668809648828</v>
      </c>
      <c r="L37" s="41">
        <f>D37/12</f>
        <v>3251.1859141666669</v>
      </c>
      <c r="M37" s="42">
        <f>C37-B37</f>
        <v>3872.8000000000102</v>
      </c>
    </row>
    <row r="38" spans="1:13" ht="15.5" x14ac:dyDescent="0.25">
      <c r="A38" s="43" t="s">
        <v>47</v>
      </c>
      <c r="B38" s="38">
        <v>10000</v>
      </c>
      <c r="C38" s="38">
        <v>10000</v>
      </c>
      <c r="D38" s="39">
        <v>12735.52895</v>
      </c>
      <c r="E38" s="39">
        <v>9797.1930599999996</v>
      </c>
      <c r="F38" s="40">
        <f>D38-B38</f>
        <v>2735.5289499999999</v>
      </c>
      <c r="G38" s="41">
        <f>IF(B38=0,0,D38/B38*100)</f>
        <v>127.3552895</v>
      </c>
      <c r="H38" s="40">
        <f>D38-C38</f>
        <v>2735.5289499999999</v>
      </c>
      <c r="I38" s="41">
        <f>IF(C38=0,0,D38/C38*100)</f>
        <v>127.3552895</v>
      </c>
      <c r="J38" s="40">
        <f>D38-E38</f>
        <v>2938.3358900000003</v>
      </c>
      <c r="K38" s="41">
        <f>IF(E38=0,0,D38/E38*100)</f>
        <v>129.99160955597216</v>
      </c>
      <c r="L38" s="41">
        <f>D38/12</f>
        <v>1061.2940791666667</v>
      </c>
      <c r="M38" s="44">
        <f>C38-B38</f>
        <v>0</v>
      </c>
    </row>
    <row r="39" spans="1:13" ht="15.5" x14ac:dyDescent="0.25">
      <c r="A39" s="43" t="s">
        <v>48</v>
      </c>
      <c r="B39" s="38">
        <v>95000</v>
      </c>
      <c r="C39" s="38">
        <v>103908.4</v>
      </c>
      <c r="D39" s="39">
        <v>130884.36902999999</v>
      </c>
      <c r="E39" s="39">
        <v>104390.93651000001</v>
      </c>
      <c r="F39" s="40">
        <f>D39-B39</f>
        <v>35884.369029999987</v>
      </c>
      <c r="G39" s="41">
        <f>IF(B39=0,0,D39/B39*100)</f>
        <v>137.77302003157894</v>
      </c>
      <c r="H39" s="40">
        <f>D39-C39</f>
        <v>26975.969029999993</v>
      </c>
      <c r="I39" s="41">
        <f>IF(C39=0,0,D39/C39*100)</f>
        <v>125.96129767179553</v>
      </c>
      <c r="J39" s="40">
        <f>D39-E39</f>
        <v>26493.432519999973</v>
      </c>
      <c r="K39" s="41">
        <f>IF(E39=0,0,D39/E39*100)</f>
        <v>125.37905435637322</v>
      </c>
      <c r="L39" s="41">
        <f>D39/12</f>
        <v>10907.030752499999</v>
      </c>
      <c r="M39" s="42">
        <f>C39-B39</f>
        <v>8908.3999999999942</v>
      </c>
    </row>
    <row r="40" spans="1:13" ht="15.5" x14ac:dyDescent="0.25">
      <c r="A40" s="43" t="s">
        <v>49</v>
      </c>
      <c r="B40" s="38">
        <v>47161.4</v>
      </c>
      <c r="C40" s="38">
        <v>46161.399999999994</v>
      </c>
      <c r="D40" s="39">
        <v>47684.381370000003</v>
      </c>
      <c r="E40" s="39">
        <v>42963.445030000003</v>
      </c>
      <c r="F40" s="40">
        <f>D40-B40</f>
        <v>522.98137000000133</v>
      </c>
      <c r="G40" s="41">
        <f>IF(B40=0,0,D40/B40*100)</f>
        <v>101.10891824670176</v>
      </c>
      <c r="H40" s="40">
        <f>D40-C40</f>
        <v>1522.9813700000086</v>
      </c>
      <c r="I40" s="41">
        <f>IF(C40=0,0,D40/C40*100)</f>
        <v>103.29925299059389</v>
      </c>
      <c r="J40" s="40">
        <f>D40-E40</f>
        <v>4720.9363400000002</v>
      </c>
      <c r="K40" s="41">
        <f>IF(E40=0,0,D40/E40*100)</f>
        <v>110.98826301453136</v>
      </c>
      <c r="L40" s="41">
        <f>D40/12</f>
        <v>3973.6984475000004</v>
      </c>
      <c r="M40" s="42">
        <f>C40-B40</f>
        <v>-1000.0000000000073</v>
      </c>
    </row>
    <row r="41" spans="1:13" ht="15.5" x14ac:dyDescent="0.25">
      <c r="A41" s="43" t="s">
        <v>50</v>
      </c>
      <c r="B41" s="38">
        <v>35234.200000000004</v>
      </c>
      <c r="C41" s="38">
        <v>38183.767</v>
      </c>
      <c r="D41" s="39">
        <v>45707.231629999995</v>
      </c>
      <c r="E41" s="39">
        <v>37480.341830000005</v>
      </c>
      <c r="F41" s="40">
        <f>D41-B41</f>
        <v>10473.03162999999</v>
      </c>
      <c r="G41" s="41">
        <f>IF(B41=0,0,D41/B41*100)</f>
        <v>129.72405114916754</v>
      </c>
      <c r="H41" s="40">
        <f>D41-C41</f>
        <v>7523.4646299999949</v>
      </c>
      <c r="I41" s="41">
        <f>IF(C41=0,0,D41/C41*100)</f>
        <v>119.70330646004621</v>
      </c>
      <c r="J41" s="40">
        <f>D41-E41</f>
        <v>8226.8897999999899</v>
      </c>
      <c r="K41" s="41">
        <f>IF(E41=0,0,D41/E41*100)</f>
        <v>121.94987931891012</v>
      </c>
      <c r="L41" s="41">
        <f>D41/12</f>
        <v>3808.9359691666664</v>
      </c>
      <c r="M41" s="42">
        <f>C41-B41</f>
        <v>2949.5669999999955</v>
      </c>
    </row>
    <row r="42" spans="1:13" ht="15.5" x14ac:dyDescent="0.25">
      <c r="A42" s="43" t="s">
        <v>51</v>
      </c>
      <c r="B42" s="38">
        <v>26000</v>
      </c>
      <c r="C42" s="38">
        <v>30961.200000000001</v>
      </c>
      <c r="D42" s="39">
        <v>32088.264660000001</v>
      </c>
      <c r="E42" s="39">
        <v>28164.97048</v>
      </c>
      <c r="F42" s="40">
        <f>D42-B42</f>
        <v>6088.2646600000007</v>
      </c>
      <c r="G42" s="41">
        <f>IF(B42=0,0,D42/B42*100)</f>
        <v>123.41640253846154</v>
      </c>
      <c r="H42" s="40">
        <f>D42-C42</f>
        <v>1127.06466</v>
      </c>
      <c r="I42" s="41">
        <f>IF(C42=0,0,D42/C42*100)</f>
        <v>103.64024863377388</v>
      </c>
      <c r="J42" s="40">
        <f>D42-E42</f>
        <v>3923.2941800000008</v>
      </c>
      <c r="K42" s="41">
        <f>IF(E42=0,0,D42/E42*100)</f>
        <v>113.92969391814538</v>
      </c>
      <c r="L42" s="41">
        <f>D42/12</f>
        <v>2674.0220549999999</v>
      </c>
      <c r="M42" s="42">
        <f>C42-B42</f>
        <v>4961.2000000000007</v>
      </c>
    </row>
    <row r="43" spans="1:13" ht="15.5" x14ac:dyDescent="0.25">
      <c r="A43" s="43" t="s">
        <v>52</v>
      </c>
      <c r="B43" s="38">
        <v>14678.000000000002</v>
      </c>
      <c r="C43" s="38">
        <v>16148</v>
      </c>
      <c r="D43" s="39">
        <v>17221.199360000006</v>
      </c>
      <c r="E43" s="39">
        <v>15270.779549999999</v>
      </c>
      <c r="F43" s="40">
        <f>D43-B43</f>
        <v>2543.1993600000042</v>
      </c>
      <c r="G43" s="41">
        <f>IF(B43=0,0,D43/B43*100)</f>
        <v>117.32660689467231</v>
      </c>
      <c r="H43" s="40">
        <f>D43-C43</f>
        <v>1073.199360000006</v>
      </c>
      <c r="I43" s="41">
        <f>IF(C43=0,0,D43/C43*100)</f>
        <v>106.646020312113</v>
      </c>
      <c r="J43" s="40">
        <f>D43-E43</f>
        <v>1950.4198100000067</v>
      </c>
      <c r="K43" s="41">
        <f>IF(E43=0,0,D43/E43*100)</f>
        <v>112.77223473506307</v>
      </c>
      <c r="L43" s="41">
        <f>D43/12</f>
        <v>1435.0999466666672</v>
      </c>
      <c r="M43" s="42">
        <f>C43-B43</f>
        <v>1469.9999999999982</v>
      </c>
    </row>
    <row r="44" spans="1:13" ht="15.5" x14ac:dyDescent="0.25">
      <c r="A44" s="43" t="s">
        <v>53</v>
      </c>
      <c r="B44" s="38">
        <v>95000</v>
      </c>
      <c r="C44" s="38">
        <v>129837.6</v>
      </c>
      <c r="D44" s="39">
        <v>125692.01673999999</v>
      </c>
      <c r="E44" s="39">
        <v>105416.7876</v>
      </c>
      <c r="F44" s="40">
        <f>D44-B44</f>
        <v>30692.016739999992</v>
      </c>
      <c r="G44" s="41">
        <f>IF(B44=0,0,D44/B44*100)</f>
        <v>132.30738604210526</v>
      </c>
      <c r="H44" s="40">
        <f>D44-C44</f>
        <v>-4145.583260000014</v>
      </c>
      <c r="I44" s="41">
        <f>IF(C44=0,0,D44/C44*100)</f>
        <v>96.807101132491653</v>
      </c>
      <c r="J44" s="40">
        <f>D44-E44</f>
        <v>20275.229139999996</v>
      </c>
      <c r="K44" s="41">
        <f>IF(E44=0,0,D44/E44*100)</f>
        <v>119.2333968826043</v>
      </c>
      <c r="L44" s="41">
        <f>D44/12</f>
        <v>10474.334728333333</v>
      </c>
      <c r="M44" s="42">
        <f>C44-B44</f>
        <v>34837.600000000006</v>
      </c>
    </row>
    <row r="45" spans="1:13" ht="15.5" x14ac:dyDescent="0.25">
      <c r="A45" s="43" t="s">
        <v>54</v>
      </c>
      <c r="B45" s="38">
        <v>31650.600000000002</v>
      </c>
      <c r="C45" s="38">
        <v>45935.359999999993</v>
      </c>
      <c r="D45" s="39">
        <v>59930.868929999997</v>
      </c>
      <c r="E45" s="39">
        <v>49680.484840000005</v>
      </c>
      <c r="F45" s="40">
        <f>D45-B45</f>
        <v>28280.268929999995</v>
      </c>
      <c r="G45" s="41">
        <f>IF(B45=0,0,D45/B45*100)</f>
        <v>189.35144651286228</v>
      </c>
      <c r="H45" s="40">
        <f>D45-C45</f>
        <v>13995.508930000004</v>
      </c>
      <c r="I45" s="41">
        <f>IF(C45=0,0,D45/C45*100)</f>
        <v>130.46783334233149</v>
      </c>
      <c r="J45" s="40">
        <f>D45-E45</f>
        <v>10250.384089999992</v>
      </c>
      <c r="K45" s="41">
        <f>IF(E45=0,0,D45/E45*100)</f>
        <v>120.63261685752902</v>
      </c>
      <c r="L45" s="41">
        <f>D45/12</f>
        <v>4994.2390774999994</v>
      </c>
      <c r="M45" s="42">
        <f>C45-B45</f>
        <v>14284.759999999991</v>
      </c>
    </row>
    <row r="46" spans="1:13" ht="15.5" x14ac:dyDescent="0.25">
      <c r="A46" s="43" t="s">
        <v>55</v>
      </c>
      <c r="B46" s="38">
        <v>87000</v>
      </c>
      <c r="C46" s="38">
        <v>104240</v>
      </c>
      <c r="D46" s="39">
        <v>103810.30938000001</v>
      </c>
      <c r="E46" s="39">
        <v>78244.278359999997</v>
      </c>
      <c r="F46" s="40">
        <f>D46-B46</f>
        <v>16810.309380000006</v>
      </c>
      <c r="G46" s="41">
        <f>IF(B46=0,0,D46/B46*100)</f>
        <v>119.32219468965516</v>
      </c>
      <c r="H46" s="40">
        <f>D46-C46</f>
        <v>-429.69061999999394</v>
      </c>
      <c r="I46" s="41">
        <f>IF(C46=0,0,D46/C46*100)</f>
        <v>99.587787202609363</v>
      </c>
      <c r="J46" s="40">
        <f>D46-E46</f>
        <v>25566.031020000009</v>
      </c>
      <c r="K46" s="41">
        <f>IF(E46=0,0,D46/E46*100)</f>
        <v>132.67463328420172</v>
      </c>
      <c r="L46" s="41">
        <f>D46/12</f>
        <v>8650.8591150000011</v>
      </c>
      <c r="M46" s="42">
        <f>C46-B46</f>
        <v>17240</v>
      </c>
    </row>
    <row r="47" spans="1:13" ht="16" customHeight="1" x14ac:dyDescent="0.25">
      <c r="A47" s="43" t="s">
        <v>56</v>
      </c>
      <c r="B47" s="38">
        <v>36179.700000000004</v>
      </c>
      <c r="C47" s="38">
        <v>36723.68</v>
      </c>
      <c r="D47" s="39">
        <v>39978.762390000004</v>
      </c>
      <c r="E47" s="39">
        <v>35133.398950000003</v>
      </c>
      <c r="F47" s="40">
        <f>D47-B47</f>
        <v>3799.0623899999991</v>
      </c>
      <c r="G47" s="41">
        <f>IF(B47=0,0,D47/B47*100)</f>
        <v>110.50053590825794</v>
      </c>
      <c r="H47" s="40">
        <f>D47-C47</f>
        <v>3255.0823900000032</v>
      </c>
      <c r="I47" s="41">
        <f>IF(C47=0,0,D47/C47*100)</f>
        <v>108.86371515599744</v>
      </c>
      <c r="J47" s="40">
        <f>D47-E47</f>
        <v>4845.363440000001</v>
      </c>
      <c r="K47" s="41">
        <f>IF(E47=0,0,D47/E47*100)</f>
        <v>113.79133128250889</v>
      </c>
      <c r="L47" s="41">
        <f>D47/12</f>
        <v>3331.5635325000003</v>
      </c>
      <c r="M47" s="42">
        <f>C47-B47</f>
        <v>543.97999999999593</v>
      </c>
    </row>
    <row r="48" spans="1:13" ht="15.5" x14ac:dyDescent="0.25">
      <c r="A48" s="43" t="s">
        <v>57</v>
      </c>
      <c r="B48" s="38">
        <v>6557.2000000000007</v>
      </c>
      <c r="C48" s="38">
        <v>8069</v>
      </c>
      <c r="D48" s="39">
        <v>9603.3700200000003</v>
      </c>
      <c r="E48" s="39">
        <v>7915.3465200000001</v>
      </c>
      <c r="F48" s="40">
        <f>D48-B48</f>
        <v>3046.1700199999996</v>
      </c>
      <c r="G48" s="41">
        <f>IF(B48=0,0,D48/B48*100)</f>
        <v>146.45534709937166</v>
      </c>
      <c r="H48" s="40">
        <f>D48-C48</f>
        <v>1534.3700200000003</v>
      </c>
      <c r="I48" s="41">
        <f>IF(C48=0,0,D48/C48*100)</f>
        <v>119.01561556574545</v>
      </c>
      <c r="J48" s="40">
        <f>D48-E48</f>
        <v>1688.0235000000002</v>
      </c>
      <c r="K48" s="41">
        <f>IF(E48=0,0,D48/E48*100)</f>
        <v>121.32595832330028</v>
      </c>
      <c r="L48" s="41">
        <f>D48/12</f>
        <v>800.28083500000002</v>
      </c>
      <c r="M48" s="42">
        <f>C48-B48</f>
        <v>1511.7999999999993</v>
      </c>
    </row>
    <row r="49" spans="1:13" ht="15.5" x14ac:dyDescent="0.25">
      <c r="A49" s="43" t="s">
        <v>58</v>
      </c>
      <c r="B49" s="38">
        <v>13714</v>
      </c>
      <c r="C49" s="38">
        <v>14391.999999999998</v>
      </c>
      <c r="D49" s="39">
        <v>15061.238429999999</v>
      </c>
      <c r="E49" s="39">
        <v>13123.247949999997</v>
      </c>
      <c r="F49" s="40">
        <f>D49-B49</f>
        <v>1347.2384299999994</v>
      </c>
      <c r="G49" s="41">
        <f>IF(B49=0,0,D49/B49*100)</f>
        <v>109.82381821496281</v>
      </c>
      <c r="H49" s="40">
        <f>D49-C49</f>
        <v>669.23843000000124</v>
      </c>
      <c r="I49" s="41">
        <f>IF(C49=0,0,D49/C49*100)</f>
        <v>104.65007247081712</v>
      </c>
      <c r="J49" s="40">
        <f>D49-E49</f>
        <v>1937.9904800000022</v>
      </c>
      <c r="K49" s="41">
        <f>IF(E49=0,0,D49/E49*100)</f>
        <v>114.76761307401802</v>
      </c>
      <c r="L49" s="41">
        <f>D49/12</f>
        <v>1255.1032025</v>
      </c>
      <c r="M49" s="42">
        <f>C49-B49</f>
        <v>677.99999999999818</v>
      </c>
    </row>
    <row r="50" spans="1:13" ht="15.5" x14ac:dyDescent="0.25">
      <c r="A50" s="43" t="s">
        <v>59</v>
      </c>
      <c r="B50" s="38">
        <v>27749</v>
      </c>
      <c r="C50" s="38">
        <v>31203.7</v>
      </c>
      <c r="D50" s="39">
        <v>32916.096379999995</v>
      </c>
      <c r="E50" s="39">
        <v>26083.458940000004</v>
      </c>
      <c r="F50" s="40">
        <f>D50-B50</f>
        <v>5167.0963799999954</v>
      </c>
      <c r="G50" s="41">
        <f>IF(B50=0,0,D50/B50*100)</f>
        <v>118.62083815632994</v>
      </c>
      <c r="H50" s="40">
        <f>D50-C50</f>
        <v>1712.3963799999947</v>
      </c>
      <c r="I50" s="41">
        <f>IF(C50=0,0,D50/C50*100)</f>
        <v>105.48779913920463</v>
      </c>
      <c r="J50" s="40">
        <f>D50-E50</f>
        <v>6832.6374399999913</v>
      </c>
      <c r="K50" s="41">
        <f>IF(E50=0,0,D50/E50*100)</f>
        <v>126.19528895963211</v>
      </c>
      <c r="L50" s="41">
        <f>D50/12</f>
        <v>2743.0080316666663</v>
      </c>
      <c r="M50" s="42">
        <f>C50-B50</f>
        <v>3454.7000000000007</v>
      </c>
    </row>
    <row r="51" spans="1:13" ht="15.5" x14ac:dyDescent="0.25">
      <c r="A51" s="43" t="s">
        <v>60</v>
      </c>
      <c r="B51" s="38">
        <v>14561.3</v>
      </c>
      <c r="C51" s="38">
        <v>17566.400000000001</v>
      </c>
      <c r="D51" s="39">
        <v>18297.367720000002</v>
      </c>
      <c r="E51" s="39">
        <v>13964.551699999998</v>
      </c>
      <c r="F51" s="40">
        <f>D51-B51</f>
        <v>3736.0677200000027</v>
      </c>
      <c r="G51" s="41">
        <f>IF(B51=0,0,D51/B51*100)</f>
        <v>125.6575149196844</v>
      </c>
      <c r="H51" s="40">
        <f>D51-C51</f>
        <v>730.96772000000055</v>
      </c>
      <c r="I51" s="41">
        <f>IF(C51=0,0,D51/C51*100)</f>
        <v>104.16116973312688</v>
      </c>
      <c r="J51" s="40">
        <f>D51-E51</f>
        <v>4332.8160200000038</v>
      </c>
      <c r="K51" s="41">
        <f>IF(E51=0,0,D51/E51*100)</f>
        <v>131.02724751271467</v>
      </c>
      <c r="L51" s="41">
        <f>D51/12</f>
        <v>1524.7806433333335</v>
      </c>
      <c r="M51" s="42">
        <f>C51-B51</f>
        <v>3005.1000000000022</v>
      </c>
    </row>
    <row r="52" spans="1:13" ht="15.5" x14ac:dyDescent="0.25">
      <c r="A52" s="43" t="s">
        <v>61</v>
      </c>
      <c r="B52" s="38">
        <v>68650</v>
      </c>
      <c r="C52" s="38">
        <v>74705.05</v>
      </c>
      <c r="D52" s="39">
        <v>78469.879389999987</v>
      </c>
      <c r="E52" s="39">
        <v>64449.720209999999</v>
      </c>
      <c r="F52" s="40">
        <f>D52-B52</f>
        <v>9819.8793899999873</v>
      </c>
      <c r="G52" s="41">
        <f>IF(B52=0,0,D52/B52*100)</f>
        <v>114.30426713765476</v>
      </c>
      <c r="H52" s="40">
        <f>D52-C52</f>
        <v>3764.8293899999844</v>
      </c>
      <c r="I52" s="41">
        <f>IF(C52=0,0,D52/C52*100)</f>
        <v>105.03959155371689</v>
      </c>
      <c r="J52" s="40">
        <f>D52-E52</f>
        <v>14020.159179999988</v>
      </c>
      <c r="K52" s="41">
        <f>IF(E52=0,0,D52/E52*100)</f>
        <v>121.75363854849539</v>
      </c>
      <c r="L52" s="41">
        <f>D52/12</f>
        <v>6539.1566158333326</v>
      </c>
      <c r="M52" s="42">
        <f>C52-B52</f>
        <v>6055.0500000000029</v>
      </c>
    </row>
    <row r="53" spans="1:13" ht="15.5" x14ac:dyDescent="0.25">
      <c r="A53" s="43" t="s">
        <v>62</v>
      </c>
      <c r="B53" s="38">
        <v>25000</v>
      </c>
      <c r="C53" s="38">
        <v>26095.399999999998</v>
      </c>
      <c r="D53" s="39">
        <v>27908.695800000001</v>
      </c>
      <c r="E53" s="39">
        <v>24248.060649999999</v>
      </c>
      <c r="F53" s="40">
        <f>D53-B53</f>
        <v>2908.6958000000013</v>
      </c>
      <c r="G53" s="41">
        <f>IF(B53=0,0,D53/B53*100)</f>
        <v>111.6347832</v>
      </c>
      <c r="H53" s="40">
        <f>D53-C53</f>
        <v>1813.2958000000035</v>
      </c>
      <c r="I53" s="41">
        <f>IF(C53=0,0,D53/C53*100)</f>
        <v>106.94871816488731</v>
      </c>
      <c r="J53" s="40">
        <f>D53-E53</f>
        <v>3660.6351500000019</v>
      </c>
      <c r="K53" s="41">
        <f>IF(E53=0,0,D53/E53*100)</f>
        <v>115.09661000456136</v>
      </c>
      <c r="L53" s="41">
        <f>D53/12</f>
        <v>2325.7246500000001</v>
      </c>
      <c r="M53" s="42">
        <f>C53-B53</f>
        <v>1095.3999999999978</v>
      </c>
    </row>
    <row r="54" spans="1:13" ht="15.5" x14ac:dyDescent="0.25">
      <c r="A54" s="43" t="s">
        <v>63</v>
      </c>
      <c r="B54" s="38">
        <v>20702.725000000002</v>
      </c>
      <c r="C54" s="38">
        <v>26824.915500000003</v>
      </c>
      <c r="D54" s="39">
        <v>27579.384620000001</v>
      </c>
      <c r="E54" s="39">
        <v>21274.789949999998</v>
      </c>
      <c r="F54" s="40">
        <f>D54-B54</f>
        <v>6876.6596199999985</v>
      </c>
      <c r="G54" s="41">
        <f>IF(B54=0,0,D54/B54*100)</f>
        <v>133.21620520970066</v>
      </c>
      <c r="H54" s="40">
        <f>D54-C54</f>
        <v>754.46911999999793</v>
      </c>
      <c r="I54" s="41">
        <f>IF(C54=0,0,D54/C54*100)</f>
        <v>102.81256848693521</v>
      </c>
      <c r="J54" s="40">
        <f>D54-E54</f>
        <v>6304.5946700000022</v>
      </c>
      <c r="K54" s="41">
        <f>IF(E54=0,0,D54/E54*100)</f>
        <v>129.63411006556143</v>
      </c>
      <c r="L54" s="41">
        <f>D54/12</f>
        <v>2298.2820516666666</v>
      </c>
      <c r="M54" s="42">
        <f>C54-B54</f>
        <v>6122.1905000000006</v>
      </c>
    </row>
    <row r="55" spans="1:13" ht="15.5" x14ac:dyDescent="0.25">
      <c r="A55" s="43" t="s">
        <v>64</v>
      </c>
      <c r="B55" s="38">
        <v>27390.5</v>
      </c>
      <c r="C55" s="38">
        <v>29359.309999999998</v>
      </c>
      <c r="D55" s="39">
        <v>32501.738269999994</v>
      </c>
      <c r="E55" s="39">
        <v>27013.931510000002</v>
      </c>
      <c r="F55" s="40">
        <f>D55-B55</f>
        <v>5111.2382699999944</v>
      </c>
      <c r="G55" s="41">
        <f>IF(B55=0,0,D55/B55*100)</f>
        <v>118.66062419451997</v>
      </c>
      <c r="H55" s="40">
        <f>D55-C55</f>
        <v>3142.4282699999967</v>
      </c>
      <c r="I55" s="41">
        <f>IF(C55=0,0,D55/C55*100)</f>
        <v>110.70334510586248</v>
      </c>
      <c r="J55" s="40">
        <f>D55-E55</f>
        <v>5487.8067599999922</v>
      </c>
      <c r="K55" s="41">
        <f>IF(E55=0,0,D55/E55*100)</f>
        <v>120.31472819115025</v>
      </c>
      <c r="L55" s="41">
        <f>D55/12</f>
        <v>2708.4781891666662</v>
      </c>
      <c r="M55" s="42">
        <f>C55-B55</f>
        <v>1968.8099999999977</v>
      </c>
    </row>
    <row r="56" spans="1:13" ht="15" customHeight="1" x14ac:dyDescent="0.25">
      <c r="A56" s="43" t="s">
        <v>65</v>
      </c>
      <c r="B56" s="38">
        <v>15515</v>
      </c>
      <c r="C56" s="38">
        <v>17127.13</v>
      </c>
      <c r="D56" s="39">
        <v>19733.142510000005</v>
      </c>
      <c r="E56" s="39">
        <v>20360.426059999998</v>
      </c>
      <c r="F56" s="40">
        <f>D56-B56</f>
        <v>4218.1425100000051</v>
      </c>
      <c r="G56" s="41">
        <f>IF(B56=0,0,D56/B56*100)</f>
        <v>127.18751214953275</v>
      </c>
      <c r="H56" s="40">
        <f>D56-C56</f>
        <v>2606.0125100000041</v>
      </c>
      <c r="I56" s="41">
        <f>IF(C56=0,0,D56/C56*100)</f>
        <v>115.21569877731999</v>
      </c>
      <c r="J56" s="40">
        <f>D56-E56</f>
        <v>-627.28354999999283</v>
      </c>
      <c r="K56" s="41">
        <f>IF(E56=0,0,D56/E56*100)</f>
        <v>96.919104010144707</v>
      </c>
      <c r="L56" s="41">
        <f>D56/12</f>
        <v>1644.4285425000005</v>
      </c>
      <c r="M56" s="42">
        <f>C56-B56</f>
        <v>1612.130000000001</v>
      </c>
    </row>
    <row r="57" spans="1:13" ht="15.5" x14ac:dyDescent="0.25">
      <c r="A57" s="43" t="s">
        <v>66</v>
      </c>
      <c r="B57" s="38">
        <v>20502.899999999998</v>
      </c>
      <c r="C57" s="38">
        <v>24977.758019999997</v>
      </c>
      <c r="D57" s="39">
        <v>27261.392119999997</v>
      </c>
      <c r="E57" s="39">
        <v>19451.338229999998</v>
      </c>
      <c r="F57" s="40">
        <f>D57-B57</f>
        <v>6758.492119999999</v>
      </c>
      <c r="G57" s="41">
        <f>IF(B57=0,0,D57/B57*100)</f>
        <v>132.96359110174657</v>
      </c>
      <c r="H57" s="40">
        <f>D57-C57</f>
        <v>2283.6340999999993</v>
      </c>
      <c r="I57" s="41">
        <f>IF(C57=0,0,D57/C57*100)</f>
        <v>109.14267044372623</v>
      </c>
      <c r="J57" s="40">
        <f>D57-E57</f>
        <v>7810.0538899999992</v>
      </c>
      <c r="K57" s="41">
        <f>IF(E57=0,0,D57/E57*100)</f>
        <v>140.15175612932623</v>
      </c>
      <c r="L57" s="41">
        <f>D57/12</f>
        <v>2271.7826766666662</v>
      </c>
      <c r="M57" s="42">
        <f>C57-B57</f>
        <v>4474.8580199999997</v>
      </c>
    </row>
    <row r="58" spans="1:13" ht="15.5" x14ac:dyDescent="0.25">
      <c r="A58" s="43" t="s">
        <v>67</v>
      </c>
      <c r="B58" s="38">
        <v>25381</v>
      </c>
      <c r="C58" s="38">
        <v>33115.56</v>
      </c>
      <c r="D58" s="39">
        <v>33798.096960000003</v>
      </c>
      <c r="E58" s="39">
        <v>27674.293590000001</v>
      </c>
      <c r="F58" s="40">
        <f>D58-B58</f>
        <v>8417.0969600000026</v>
      </c>
      <c r="G58" s="41">
        <f>IF(B58=0,0,D58/B58*100)</f>
        <v>133.16298396438282</v>
      </c>
      <c r="H58" s="40">
        <f>D58-C58</f>
        <v>682.53696000000491</v>
      </c>
      <c r="I58" s="41">
        <f>IF(C58=0,0,D58/C58*100)</f>
        <v>102.0610763037074</v>
      </c>
      <c r="J58" s="40">
        <f>D58-E58</f>
        <v>6123.8033700000015</v>
      </c>
      <c r="K58" s="41">
        <f>IF(E58=0,0,D58/E58*100)</f>
        <v>122.12812894423008</v>
      </c>
      <c r="L58" s="41">
        <f>D58/12</f>
        <v>2816.5080800000001</v>
      </c>
      <c r="M58" s="42">
        <f>C58-B58</f>
        <v>7734.5599999999977</v>
      </c>
    </row>
    <row r="59" spans="1:13" ht="15.5" x14ac:dyDescent="0.25">
      <c r="A59" s="43" t="s">
        <v>68</v>
      </c>
      <c r="B59" s="38">
        <v>125896.1</v>
      </c>
      <c r="C59" s="38">
        <v>138521</v>
      </c>
      <c r="D59" s="39">
        <v>149068.39619999999</v>
      </c>
      <c r="E59" s="39">
        <v>123697.18303999999</v>
      </c>
      <c r="F59" s="40">
        <f>D59-B59</f>
        <v>23172.296199999982</v>
      </c>
      <c r="G59" s="41">
        <f>IF(B59=0,0,D59/B59*100)</f>
        <v>118.40588882419709</v>
      </c>
      <c r="H59" s="40">
        <f>D59-C59</f>
        <v>10547.396199999988</v>
      </c>
      <c r="I59" s="41">
        <f>IF(C59=0,0,D59/C59*100)</f>
        <v>107.61429400596299</v>
      </c>
      <c r="J59" s="40">
        <f>D59-E59</f>
        <v>25371.213159999999</v>
      </c>
      <c r="K59" s="41">
        <f>IF(E59=0,0,D59/E59*100)</f>
        <v>120.51074449431536</v>
      </c>
      <c r="L59" s="41">
        <f>D59/12</f>
        <v>12422.366349999998</v>
      </c>
      <c r="M59" s="42">
        <f>C59-B59</f>
        <v>12624.899999999994</v>
      </c>
    </row>
    <row r="60" spans="1:13" ht="15.5" x14ac:dyDescent="0.25">
      <c r="A60" s="43" t="s">
        <v>69</v>
      </c>
      <c r="B60" s="38">
        <v>19000</v>
      </c>
      <c r="C60" s="38">
        <v>21987.698</v>
      </c>
      <c r="D60" s="39">
        <v>23205.816899999998</v>
      </c>
      <c r="E60" s="39">
        <v>19260.807159999997</v>
      </c>
      <c r="F60" s="40">
        <f>D60-B60</f>
        <v>4205.816899999998</v>
      </c>
      <c r="G60" s="41">
        <f>IF(B60=0,0,D60/B60*100)</f>
        <v>122.13587842105262</v>
      </c>
      <c r="H60" s="40">
        <f>D60-C60</f>
        <v>1218.1188999999977</v>
      </c>
      <c r="I60" s="41">
        <f>IF(C60=0,0,D60/C60*100)</f>
        <v>105.54000195927739</v>
      </c>
      <c r="J60" s="40">
        <f>D60-E60</f>
        <v>3945.0097400000013</v>
      </c>
      <c r="K60" s="41">
        <f>IF(E60=0,0,D60/E60*100)</f>
        <v>120.48205823997256</v>
      </c>
      <c r="L60" s="41">
        <f>D60/12</f>
        <v>1933.8180749999999</v>
      </c>
      <c r="M60" s="42">
        <f>C60-B60</f>
        <v>2987.6980000000003</v>
      </c>
    </row>
    <row r="61" spans="1:13" ht="15.5" x14ac:dyDescent="0.25">
      <c r="A61" s="43" t="s">
        <v>70</v>
      </c>
      <c r="B61" s="38">
        <v>11681.6</v>
      </c>
      <c r="C61" s="38">
        <v>13082.6</v>
      </c>
      <c r="D61" s="39">
        <v>13482.68253</v>
      </c>
      <c r="E61" s="39">
        <v>11460.284470000001</v>
      </c>
      <c r="F61" s="40">
        <f>D61-B61</f>
        <v>1801.0825299999997</v>
      </c>
      <c r="G61" s="41">
        <f>IF(B61=0,0,D61/B61*100)</f>
        <v>115.41811506985344</v>
      </c>
      <c r="H61" s="40">
        <f>D61-C61</f>
        <v>400.08252999999968</v>
      </c>
      <c r="I61" s="41">
        <f>IF(C61=0,0,D61/C61*100)</f>
        <v>103.05812705425528</v>
      </c>
      <c r="J61" s="40">
        <f>D61-E61</f>
        <v>2022.3980599999995</v>
      </c>
      <c r="K61" s="41">
        <f>IF(E61=0,0,D61/E61*100)</f>
        <v>117.64701448113355</v>
      </c>
      <c r="L61" s="41">
        <f>D61/12</f>
        <v>1123.5568774999999</v>
      </c>
      <c r="M61" s="42">
        <f>C61-B61</f>
        <v>1401</v>
      </c>
    </row>
    <row r="62" spans="1:13" ht="15.5" x14ac:dyDescent="0.25">
      <c r="A62" s="43" t="s">
        <v>71</v>
      </c>
      <c r="B62" s="38">
        <v>41282.5</v>
      </c>
      <c r="C62" s="38">
        <v>46545.48</v>
      </c>
      <c r="D62" s="39">
        <v>47519.504779999988</v>
      </c>
      <c r="E62" s="39">
        <v>42766.226349999997</v>
      </c>
      <c r="F62" s="40">
        <f>D62-B62</f>
        <v>6237.0047799999884</v>
      </c>
      <c r="G62" s="41">
        <f>IF(B62=0,0,D62/B62*100)</f>
        <v>115.10810822987946</v>
      </c>
      <c r="H62" s="40">
        <f>D62-C62</f>
        <v>974.02477999998518</v>
      </c>
      <c r="I62" s="41">
        <f>IF(C62=0,0,D62/C62*100)</f>
        <v>102.09263021887406</v>
      </c>
      <c r="J62" s="40">
        <f>D62-E62</f>
        <v>4753.2784299999912</v>
      </c>
      <c r="K62" s="41">
        <f>IF(E62=0,0,D62/E62*100)</f>
        <v>111.11456126874285</v>
      </c>
      <c r="L62" s="41">
        <f>D62/12</f>
        <v>3959.9587316666657</v>
      </c>
      <c r="M62" s="42">
        <f>C62-B62</f>
        <v>5262.9800000000032</v>
      </c>
    </row>
    <row r="63" spans="1:13" ht="15.5" x14ac:dyDescent="0.25">
      <c r="A63" s="43" t="s">
        <v>72</v>
      </c>
      <c r="B63" s="38">
        <v>18559.999999999996</v>
      </c>
      <c r="C63" s="38">
        <v>20636.999999999996</v>
      </c>
      <c r="D63" s="39">
        <v>23110.428599999999</v>
      </c>
      <c r="E63" s="39">
        <v>17359.862689999998</v>
      </c>
      <c r="F63" s="40">
        <f>D63-B63</f>
        <v>4550.4286000000029</v>
      </c>
      <c r="G63" s="41">
        <f>IF(B63=0,0,D63/B63*100)</f>
        <v>124.51739547413796</v>
      </c>
      <c r="H63" s="40">
        <f>D63-C63</f>
        <v>2473.4286000000029</v>
      </c>
      <c r="I63" s="41">
        <f>IF(C63=0,0,D63/C63*100)</f>
        <v>111.98540776275622</v>
      </c>
      <c r="J63" s="40">
        <f>D63-E63</f>
        <v>5750.5659100000012</v>
      </c>
      <c r="K63" s="41">
        <f>IF(E63=0,0,D63/E63*100)</f>
        <v>133.12564167522228</v>
      </c>
      <c r="L63" s="41">
        <f>D63/12</f>
        <v>1925.86905</v>
      </c>
      <c r="M63" s="42">
        <f>C63-B63</f>
        <v>2077</v>
      </c>
    </row>
    <row r="64" spans="1:13" ht="15.5" x14ac:dyDescent="0.25">
      <c r="A64" s="43" t="s">
        <v>73</v>
      </c>
      <c r="B64" s="38">
        <v>25865</v>
      </c>
      <c r="C64" s="38">
        <v>31804.522000000004</v>
      </c>
      <c r="D64" s="39">
        <v>33108.317609999998</v>
      </c>
      <c r="E64" s="39">
        <v>24234.450339999999</v>
      </c>
      <c r="F64" s="40">
        <f>D64-B64</f>
        <v>7243.3176099999982</v>
      </c>
      <c r="G64" s="41">
        <f>IF(B64=0,0,D64/B64*100)</f>
        <v>128.00432093562728</v>
      </c>
      <c r="H64" s="40">
        <f>D64-C64</f>
        <v>1303.7956099999938</v>
      </c>
      <c r="I64" s="41">
        <f>IF(C64=0,0,D64/C64*100)</f>
        <v>104.09940325466924</v>
      </c>
      <c r="J64" s="40">
        <f>D64-E64</f>
        <v>8873.8672699999988</v>
      </c>
      <c r="K64" s="41">
        <f>IF(E64=0,0,D64/E64*100)</f>
        <v>136.61674659628363</v>
      </c>
      <c r="L64" s="41">
        <f>D64/12</f>
        <v>2759.0264674999999</v>
      </c>
      <c r="M64" s="42">
        <f>C64-B64</f>
        <v>5939.5220000000045</v>
      </c>
    </row>
    <row r="65" spans="1:13" ht="15.5" x14ac:dyDescent="0.25">
      <c r="A65" s="43" t="s">
        <v>74</v>
      </c>
      <c r="B65" s="38">
        <v>2973900</v>
      </c>
      <c r="C65" s="38">
        <v>3164729.8200000003</v>
      </c>
      <c r="D65" s="39">
        <v>3220952.04593</v>
      </c>
      <c r="E65" s="39">
        <v>2632113.6944699995</v>
      </c>
      <c r="F65" s="40">
        <f>D65-B65</f>
        <v>247052.04593000002</v>
      </c>
      <c r="G65" s="41">
        <f>IF(B65=0,0,D65/B65*100)</f>
        <v>108.30734207370793</v>
      </c>
      <c r="H65" s="40">
        <f>D65-C65</f>
        <v>56222.225929999724</v>
      </c>
      <c r="I65" s="41">
        <f>IF(C65=0,0,D65/C65*100)</f>
        <v>101.77652530003334</v>
      </c>
      <c r="J65" s="40">
        <f>D65-E65</f>
        <v>588838.3514600005</v>
      </c>
      <c r="K65" s="41">
        <f>IF(E65=0,0,D65/E65*100)</f>
        <v>122.37131141778312</v>
      </c>
      <c r="L65" s="41">
        <f>D65/12</f>
        <v>268412.67049416667</v>
      </c>
      <c r="M65" s="42">
        <f>C65-B65</f>
        <v>190829.8200000003</v>
      </c>
    </row>
    <row r="66" spans="1:13" ht="15.5" x14ac:dyDescent="0.25">
      <c r="A66" s="51" t="s">
        <v>75</v>
      </c>
      <c r="B66" s="52">
        <f t="shared" ref="B66:E66" si="1">SUM(B14:B65)</f>
        <v>5183132.7699999996</v>
      </c>
      <c r="C66" s="52">
        <f t="shared" si="1"/>
        <v>5665926.1152400002</v>
      </c>
      <c r="D66" s="53">
        <f t="shared" si="1"/>
        <v>5915994.4253500002</v>
      </c>
      <c r="E66" s="53">
        <f t="shared" si="1"/>
        <v>4829816.3363999985</v>
      </c>
      <c r="F66" s="45">
        <f>D66-B66</f>
        <v>732861.6553500006</v>
      </c>
      <c r="G66" s="46">
        <f>IF(B66=0,0,D66/B66*100)</f>
        <v>114.13935717780197</v>
      </c>
      <c r="H66" s="45">
        <f>D66-C66</f>
        <v>250068.31010999996</v>
      </c>
      <c r="I66" s="46">
        <f>IF(C66=0,0,D66/C66*100)</f>
        <v>104.41354696520619</v>
      </c>
      <c r="J66" s="45">
        <f>D66-E66</f>
        <v>1086178.0889500016</v>
      </c>
      <c r="K66" s="46">
        <f>IF(E66=0,0,D66/E66*100)</f>
        <v>122.48901434955199</v>
      </c>
      <c r="L66" s="50">
        <f>D66/12</f>
        <v>492999.53544583335</v>
      </c>
      <c r="M66" s="54">
        <f>C66-B66</f>
        <v>482793.34524000064</v>
      </c>
    </row>
    <row r="67" spans="1:13" ht="15.5" x14ac:dyDescent="0.25">
      <c r="A67" s="55" t="s">
        <v>76</v>
      </c>
      <c r="B67" s="56">
        <f t="shared" ref="B67:E67" si="2">B9+B13+B66</f>
        <v>5983174.7699999996</v>
      </c>
      <c r="C67" s="56">
        <f t="shared" si="2"/>
        <v>6491617.9842400001</v>
      </c>
      <c r="D67" s="57">
        <f t="shared" si="2"/>
        <v>6766787.5894499999</v>
      </c>
      <c r="E67" s="57">
        <f t="shared" si="2"/>
        <v>5513025.0040899981</v>
      </c>
      <c r="F67" s="58">
        <f>D67-B67</f>
        <v>783612.8194500003</v>
      </c>
      <c r="G67" s="59">
        <f>IF(B67=0,0,D67/B67*100)</f>
        <v>113.09694016258864</v>
      </c>
      <c r="H67" s="58">
        <f>D67-C67</f>
        <v>275169.60520999972</v>
      </c>
      <c r="I67" s="59">
        <f>IF(C67=0,0,D67/C67*100)</f>
        <v>104.23884470524978</v>
      </c>
      <c r="J67" s="58">
        <f>D67-E67</f>
        <v>1253762.5853600018</v>
      </c>
      <c r="K67" s="59">
        <f>IF(E67=0,0,D67/E67*100)</f>
        <v>122.74182657306763</v>
      </c>
      <c r="L67" s="60">
        <f>D67/12</f>
        <v>563898.96578750003</v>
      </c>
      <c r="M67" s="61">
        <f>C67-B67</f>
        <v>508443.21424000058</v>
      </c>
    </row>
    <row r="68" spans="1:13" x14ac:dyDescent="0.25">
      <c r="B68" s="62">
        <f>B67-'[1]По платежах_Область'!C84</f>
        <v>0</v>
      </c>
      <c r="C68" s="62">
        <f>C67-'[1]По платежах_Область'!D84</f>
        <v>0</v>
      </c>
      <c r="D68" s="62">
        <f>D67-'[1]По платежах_Область'!F84</f>
        <v>0</v>
      </c>
      <c r="E68" s="62">
        <f>E67-'[1]По платежах_Область'!H84</f>
        <v>0</v>
      </c>
    </row>
    <row r="69" spans="1:13" x14ac:dyDescent="0.25">
      <c r="D69" s="62"/>
    </row>
    <row r="70" spans="1:13" ht="15.5" x14ac:dyDescent="0.25">
      <c r="A70" s="64"/>
      <c r="D70" s="62"/>
    </row>
    <row r="71" spans="1:13" ht="15.5" x14ac:dyDescent="0.25">
      <c r="A71" s="64"/>
    </row>
    <row r="72" spans="1:13" ht="15.5" x14ac:dyDescent="0.25">
      <c r="A72" s="64"/>
    </row>
    <row r="73" spans="1:13" ht="15.5" x14ac:dyDescent="0.25">
      <c r="A73" s="64"/>
    </row>
    <row r="74" spans="1:13" ht="15.5" x14ac:dyDescent="0.25">
      <c r="A74" s="64"/>
    </row>
    <row r="75" spans="1:13" ht="15.5" x14ac:dyDescent="0.25">
      <c r="A75" s="64"/>
    </row>
    <row r="76" spans="1:13" ht="15.5" x14ac:dyDescent="0.25">
      <c r="A76" s="64"/>
    </row>
    <row r="77" spans="1:13" ht="15.5" x14ac:dyDescent="0.25">
      <c r="A77" s="64"/>
    </row>
    <row r="78" spans="1:13" ht="15.5" x14ac:dyDescent="0.25">
      <c r="A78" s="64"/>
    </row>
    <row r="79" spans="1:13" ht="15.5" x14ac:dyDescent="0.25">
      <c r="A79" s="64"/>
    </row>
    <row r="80" spans="1:13" ht="15.5" x14ac:dyDescent="0.25">
      <c r="A80" s="64"/>
    </row>
    <row r="81" spans="1:1" ht="15.5" x14ac:dyDescent="0.25">
      <c r="A81" s="64"/>
    </row>
    <row r="82" spans="1:1" ht="15.5" x14ac:dyDescent="0.25">
      <c r="A82" s="64"/>
    </row>
    <row r="83" spans="1:1" ht="15.5" x14ac:dyDescent="0.25">
      <c r="A83" s="64"/>
    </row>
    <row r="84" spans="1:1" ht="15.5" x14ac:dyDescent="0.25">
      <c r="A84" s="64"/>
    </row>
    <row r="85" spans="1:1" ht="15.5" x14ac:dyDescent="0.25">
      <c r="A85" s="64"/>
    </row>
    <row r="86" spans="1:1" ht="15.5" x14ac:dyDescent="0.25">
      <c r="A86" s="64"/>
    </row>
    <row r="87" spans="1:1" ht="15.5" x14ac:dyDescent="0.25">
      <c r="A87" s="64"/>
    </row>
    <row r="88" spans="1:1" ht="15.5" x14ac:dyDescent="0.25">
      <c r="A88" s="64"/>
    </row>
    <row r="89" spans="1:1" ht="15.5" x14ac:dyDescent="0.25">
      <c r="A89" s="64"/>
    </row>
    <row r="90" spans="1:1" ht="15.5" x14ac:dyDescent="0.25">
      <c r="A90" s="64"/>
    </row>
    <row r="91" spans="1:1" ht="15.5" x14ac:dyDescent="0.25">
      <c r="A91" s="64"/>
    </row>
    <row r="92" spans="1:1" ht="15.5" x14ac:dyDescent="0.25">
      <c r="A92" s="64"/>
    </row>
    <row r="93" spans="1:1" ht="15.5" x14ac:dyDescent="0.25">
      <c r="A93" s="64"/>
    </row>
    <row r="94" spans="1:1" ht="15.5" x14ac:dyDescent="0.25">
      <c r="A94" s="64"/>
    </row>
    <row r="95" spans="1:1" ht="15.5" x14ac:dyDescent="0.25">
      <c r="A95" s="64"/>
    </row>
    <row r="96" spans="1:1" ht="15.5" x14ac:dyDescent="0.25">
      <c r="A96" s="64"/>
    </row>
    <row r="97" spans="1:1" ht="15.5" x14ac:dyDescent="0.25">
      <c r="A97" s="64"/>
    </row>
    <row r="98" spans="1:1" ht="15.5" x14ac:dyDescent="0.25">
      <c r="A98" s="64"/>
    </row>
    <row r="99" spans="1:1" ht="15.5" x14ac:dyDescent="0.25">
      <c r="A99" s="64"/>
    </row>
    <row r="100" spans="1:1" ht="15.5" x14ac:dyDescent="0.25">
      <c r="A100" s="64"/>
    </row>
    <row r="101" spans="1:1" ht="15.5" x14ac:dyDescent="0.25">
      <c r="A101" s="64"/>
    </row>
    <row r="102" spans="1:1" ht="15.5" x14ac:dyDescent="0.25">
      <c r="A102" s="64"/>
    </row>
    <row r="103" spans="1:1" ht="15.5" x14ac:dyDescent="0.25">
      <c r="A103" s="64"/>
    </row>
    <row r="104" spans="1:1" ht="15.5" x14ac:dyDescent="0.25">
      <c r="A104" s="64"/>
    </row>
    <row r="105" spans="1:1" ht="15.5" x14ac:dyDescent="0.25">
      <c r="A105" s="64"/>
    </row>
    <row r="106" spans="1:1" ht="15.5" x14ac:dyDescent="0.25">
      <c r="A106" s="64"/>
    </row>
    <row r="107" spans="1:1" ht="15.5" x14ac:dyDescent="0.25">
      <c r="A107" s="64"/>
    </row>
    <row r="108" spans="1:1" ht="15.5" x14ac:dyDescent="0.25">
      <c r="A108" s="64"/>
    </row>
    <row r="109" spans="1:1" ht="15.5" x14ac:dyDescent="0.25">
      <c r="A109" s="64"/>
    </row>
    <row r="110" spans="1:1" ht="15.5" x14ac:dyDescent="0.25">
      <c r="A110" s="64"/>
    </row>
    <row r="111" spans="1:1" ht="15.5" x14ac:dyDescent="0.25">
      <c r="A111" s="64"/>
    </row>
    <row r="112" spans="1:1" ht="15.5" x14ac:dyDescent="0.25">
      <c r="A112" s="64"/>
    </row>
    <row r="113" spans="1:3" ht="15.5" x14ac:dyDescent="0.25">
      <c r="A113" s="64"/>
    </row>
    <row r="114" spans="1:3" ht="15.5" x14ac:dyDescent="0.25">
      <c r="A114" s="64"/>
    </row>
    <row r="115" spans="1:3" ht="15.5" x14ac:dyDescent="0.25">
      <c r="A115" s="64"/>
    </row>
    <row r="116" spans="1:3" ht="15.5" x14ac:dyDescent="0.25">
      <c r="A116" s="64"/>
      <c r="C116" s="62"/>
    </row>
    <row r="117" spans="1:3" ht="15.5" x14ac:dyDescent="0.25">
      <c r="A117" s="64"/>
    </row>
    <row r="118" spans="1:3" ht="15.5" x14ac:dyDescent="0.25">
      <c r="A118" s="64"/>
    </row>
    <row r="119" spans="1:3" ht="15.5" x14ac:dyDescent="0.25">
      <c r="A119" s="64"/>
    </row>
  </sheetData>
  <mergeCells count="14">
    <mergeCell ref="H7:I7"/>
    <mergeCell ref="J7:K7"/>
    <mergeCell ref="D7:D8"/>
    <mergeCell ref="E7:E8"/>
    <mergeCell ref="F7:G7"/>
    <mergeCell ref="A1:K1"/>
    <mergeCell ref="A2:K2"/>
    <mergeCell ref="A3:K3"/>
    <mergeCell ref="A4:K4"/>
    <mergeCell ref="A6:A8"/>
    <mergeCell ref="B6:B8"/>
    <mergeCell ref="C6:C8"/>
    <mergeCell ref="D6:E6"/>
    <mergeCell ref="F6:K6"/>
  </mergeCells>
  <printOptions horizontalCentered="1"/>
  <pageMargins left="0.15748031496062992" right="0.15748031496062992" top="0.19685039370078741" bottom="0.15748031496062992" header="0.15748031496062992" footer="0.19685039370078741"/>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DB51-7371-4B05-8CB6-534C8331E1E1}">
  <sheetPr>
    <tabColor indexed="11"/>
  </sheetPr>
  <dimension ref="A1:U88"/>
  <sheetViews>
    <sheetView tabSelected="1" view="pageBreakPreview" zoomScale="75" zoomScaleNormal="75" zoomScaleSheetLayoutView="75" workbookViewId="0">
      <selection activeCell="A4" sqref="A4:L4"/>
    </sheetView>
  </sheetViews>
  <sheetFormatPr defaultColWidth="9" defaultRowHeight="13" x14ac:dyDescent="0.3"/>
  <cols>
    <col min="1" max="1" width="58.36328125" style="2" customWidth="1"/>
    <col min="2" max="2" width="12.36328125" style="66" customWidth="1"/>
    <col min="3" max="3" width="14.81640625" style="66" customWidth="1"/>
    <col min="4" max="4" width="15.08984375" style="151" customWidth="1"/>
    <col min="5" max="5" width="15.90625" style="152" customWidth="1"/>
    <col min="6" max="6" width="16.08984375" style="66" customWidth="1"/>
    <col min="7" max="7" width="15" style="73" customWidth="1"/>
    <col min="8" max="8" width="8.90625" style="73" customWidth="1"/>
    <col min="9" max="9" width="15.1796875" style="73" customWidth="1"/>
    <col min="10" max="10" width="8.36328125" style="73" customWidth="1"/>
    <col min="11" max="11" width="13.6328125" style="66" customWidth="1"/>
    <col min="12" max="12" width="11.54296875" style="66" customWidth="1"/>
    <col min="13" max="13" width="11.08984375" style="2" customWidth="1"/>
    <col min="14" max="14" width="10.90625" style="2" customWidth="1"/>
    <col min="15" max="16384" width="9" style="66"/>
  </cols>
  <sheetData>
    <row r="1" spans="1:14" ht="17.5" x14ac:dyDescent="0.35">
      <c r="A1" s="65" t="s">
        <v>0</v>
      </c>
      <c r="B1" s="65"/>
      <c r="C1" s="65"/>
      <c r="D1" s="65"/>
      <c r="E1" s="65"/>
      <c r="F1" s="65"/>
      <c r="G1" s="65"/>
      <c r="H1" s="65"/>
      <c r="I1" s="65"/>
      <c r="J1" s="65"/>
      <c r="K1" s="65"/>
      <c r="L1" s="65"/>
    </row>
    <row r="2" spans="1:14" ht="17.5" customHeight="1" x14ac:dyDescent="0.35">
      <c r="A2" s="65" t="s">
        <v>1</v>
      </c>
      <c r="B2" s="65"/>
      <c r="C2" s="65"/>
      <c r="D2" s="65"/>
      <c r="E2" s="65"/>
      <c r="F2" s="65"/>
      <c r="G2" s="65"/>
      <c r="H2" s="65"/>
      <c r="I2" s="65"/>
      <c r="J2" s="65"/>
      <c r="K2" s="65"/>
      <c r="L2" s="65"/>
    </row>
    <row r="3" spans="1:14" ht="17.5" customHeight="1" x14ac:dyDescent="0.35">
      <c r="A3" s="67" t="s">
        <v>162</v>
      </c>
      <c r="B3" s="67"/>
      <c r="C3" s="67"/>
      <c r="D3" s="67"/>
      <c r="E3" s="67"/>
      <c r="F3" s="67"/>
      <c r="G3" s="67"/>
      <c r="H3" s="67"/>
      <c r="I3" s="67"/>
      <c r="J3" s="67"/>
      <c r="K3" s="67"/>
      <c r="L3" s="67"/>
    </row>
    <row r="4" spans="1:14" ht="17.5" customHeight="1" x14ac:dyDescent="0.35">
      <c r="A4" s="68" t="s">
        <v>3</v>
      </c>
      <c r="B4" s="68"/>
      <c r="C4" s="68"/>
      <c r="D4" s="68"/>
      <c r="E4" s="68"/>
      <c r="F4" s="68"/>
      <c r="G4" s="68"/>
      <c r="H4" s="68"/>
      <c r="I4" s="68"/>
      <c r="J4" s="68"/>
      <c r="K4" s="68"/>
      <c r="L4" s="68"/>
    </row>
    <row r="5" spans="1:14" ht="19.5" customHeight="1" x14ac:dyDescent="0.35">
      <c r="A5" s="6"/>
      <c r="B5" s="69"/>
      <c r="C5" s="70"/>
      <c r="D5" s="70"/>
      <c r="E5" s="71"/>
      <c r="F5" s="72" t="s">
        <v>4</v>
      </c>
      <c r="K5" s="69"/>
      <c r="L5" s="74" t="s">
        <v>5</v>
      </c>
    </row>
    <row r="6" spans="1:14" ht="65.25" customHeight="1" x14ac:dyDescent="0.3">
      <c r="A6" s="14" t="s">
        <v>77</v>
      </c>
      <c r="B6" s="14" t="s">
        <v>78</v>
      </c>
      <c r="C6" s="75" t="s">
        <v>79</v>
      </c>
      <c r="D6" s="16" t="s">
        <v>80</v>
      </c>
      <c r="E6" s="17" t="s">
        <v>9</v>
      </c>
      <c r="F6" s="18"/>
      <c r="G6" s="17" t="s">
        <v>10</v>
      </c>
      <c r="H6" s="18"/>
      <c r="I6" s="18"/>
      <c r="J6" s="18"/>
      <c r="K6" s="18"/>
      <c r="L6" s="19"/>
    </row>
    <row r="7" spans="1:14" ht="65.5" customHeight="1" x14ac:dyDescent="0.3">
      <c r="A7" s="20"/>
      <c r="B7" s="20"/>
      <c r="C7" s="76"/>
      <c r="D7" s="22"/>
      <c r="E7" s="23" t="s">
        <v>11</v>
      </c>
      <c r="F7" s="23" t="s">
        <v>12</v>
      </c>
      <c r="G7" s="25" t="s">
        <v>13</v>
      </c>
      <c r="H7" s="26"/>
      <c r="I7" s="27" t="s">
        <v>14</v>
      </c>
      <c r="J7" s="28"/>
      <c r="K7" s="27" t="s">
        <v>15</v>
      </c>
      <c r="L7" s="29"/>
    </row>
    <row r="8" spans="1:14" ht="15" customHeight="1" x14ac:dyDescent="0.35">
      <c r="A8" s="30"/>
      <c r="B8" s="30"/>
      <c r="C8" s="77"/>
      <c r="D8" s="32"/>
      <c r="E8" s="33"/>
      <c r="F8" s="33"/>
      <c r="G8" s="35" t="s">
        <v>16</v>
      </c>
      <c r="H8" s="36" t="s">
        <v>17</v>
      </c>
      <c r="I8" s="35" t="s">
        <v>16</v>
      </c>
      <c r="J8" s="36" t="s">
        <v>17</v>
      </c>
      <c r="K8" s="35" t="s">
        <v>16</v>
      </c>
      <c r="L8" s="36" t="s">
        <v>17</v>
      </c>
    </row>
    <row r="9" spans="1:14" ht="17.5" x14ac:dyDescent="0.35">
      <c r="A9" s="78" t="s">
        <v>81</v>
      </c>
      <c r="B9" s="79"/>
      <c r="C9" s="79"/>
      <c r="D9" s="79"/>
      <c r="E9" s="79"/>
      <c r="F9" s="79"/>
      <c r="G9" s="79"/>
      <c r="H9" s="79"/>
      <c r="I9" s="79"/>
      <c r="J9" s="79"/>
      <c r="K9" s="79"/>
      <c r="L9" s="80"/>
    </row>
    <row r="10" spans="1:14" ht="20.25" customHeight="1" x14ac:dyDescent="0.3">
      <c r="A10" s="81" t="s">
        <v>82</v>
      </c>
      <c r="B10" s="82">
        <v>10000000</v>
      </c>
      <c r="C10" s="83">
        <v>5790261.6549999993</v>
      </c>
      <c r="D10" s="83">
        <v>6233749.3530199993</v>
      </c>
      <c r="E10" s="83">
        <v>6461325.1494900007</v>
      </c>
      <c r="F10" s="84">
        <v>5280219.68597</v>
      </c>
      <c r="G10" s="85">
        <f>E10-C10</f>
        <v>671063.49449000135</v>
      </c>
      <c r="H10" s="85">
        <f>IF(C10=0,0,E10/C10*100)</f>
        <v>111.58951934254173</v>
      </c>
      <c r="I10" s="85">
        <f>E10-D10</f>
        <v>227575.79647000134</v>
      </c>
      <c r="J10" s="85">
        <f>IF(D10=0,0,E10/D10*100)</f>
        <v>103.65070495431053</v>
      </c>
      <c r="K10" s="85">
        <f>E10-F10</f>
        <v>1181105.4635200007</v>
      </c>
      <c r="L10" s="85">
        <f>IF(F10=0,0,E10/F10*100)</f>
        <v>122.36849096749327</v>
      </c>
      <c r="M10" s="86"/>
      <c r="N10" s="87"/>
    </row>
    <row r="11" spans="1:14" ht="23" customHeight="1" x14ac:dyDescent="0.3">
      <c r="A11" s="88" t="s">
        <v>83</v>
      </c>
      <c r="B11" s="89">
        <v>11010000</v>
      </c>
      <c r="C11" s="90">
        <v>3553444.574</v>
      </c>
      <c r="D11" s="90">
        <v>3738488.7292600004</v>
      </c>
      <c r="E11" s="91">
        <v>3854678.6520100008</v>
      </c>
      <c r="F11" s="92">
        <v>3132710.0232899999</v>
      </c>
      <c r="G11" s="40">
        <f>E11-C11</f>
        <v>301234.07801000075</v>
      </c>
      <c r="H11" s="40">
        <f>IF(C11=0,0,E11/C11*100)</f>
        <v>108.4772414972808</v>
      </c>
      <c r="I11" s="40">
        <f>E11-D11</f>
        <v>116189.92275000038</v>
      </c>
      <c r="J11" s="40">
        <f>IF(D11=0,0,E11/D11*100)</f>
        <v>103.10793829176528</v>
      </c>
      <c r="K11" s="40">
        <f>E11-F11</f>
        <v>721968.62872000085</v>
      </c>
      <c r="L11" s="40">
        <f>IF(F11=0,0,E11/F11*100)</f>
        <v>123.04613651926147</v>
      </c>
      <c r="M11" s="86"/>
      <c r="N11" s="87"/>
    </row>
    <row r="12" spans="1:14" ht="43.5" customHeight="1" x14ac:dyDescent="0.3">
      <c r="A12" s="93" t="s">
        <v>84</v>
      </c>
      <c r="B12" s="94">
        <v>11011300</v>
      </c>
      <c r="C12" s="95">
        <v>37772.49</v>
      </c>
      <c r="D12" s="95">
        <v>51275.427609999999</v>
      </c>
      <c r="E12" s="95">
        <v>60191.204190000004</v>
      </c>
      <c r="F12" s="96">
        <v>19514.433649999995</v>
      </c>
      <c r="G12" s="97">
        <f>E12-C12</f>
        <v>22418.714190000006</v>
      </c>
      <c r="H12" s="97">
        <f>IF(C12=0,0,E12/C12*100)</f>
        <v>159.35196273796092</v>
      </c>
      <c r="I12" s="97">
        <f>E12-D12</f>
        <v>8915.7765800000052</v>
      </c>
      <c r="J12" s="97">
        <f>IF(D12=0,0,E12/D12*100)</f>
        <v>117.38801019430447</v>
      </c>
      <c r="K12" s="97">
        <f>E12-F12</f>
        <v>40676.770540000012</v>
      </c>
      <c r="L12" s="98">
        <f>IF(F12=0,0,E12/F12*100)</f>
        <v>308.44453530938119</v>
      </c>
      <c r="M12" s="86"/>
      <c r="N12" s="87"/>
    </row>
    <row r="13" spans="1:14" s="105" customFormat="1" ht="20.25" customHeight="1" x14ac:dyDescent="0.3">
      <c r="A13" s="99" t="s">
        <v>85</v>
      </c>
      <c r="B13" s="100">
        <v>11020000</v>
      </c>
      <c r="C13" s="101">
        <v>56461.885000000002</v>
      </c>
      <c r="D13" s="101">
        <v>69888.133000000002</v>
      </c>
      <c r="E13" s="101">
        <v>84570.732010000007</v>
      </c>
      <c r="F13" s="102">
        <v>58559.735310000004</v>
      </c>
      <c r="G13" s="103">
        <f>E13-C13</f>
        <v>28108.847010000005</v>
      </c>
      <c r="H13" s="103">
        <f>IF(C13=0,0,E13/C13*100)</f>
        <v>149.78375590896408</v>
      </c>
      <c r="I13" s="103">
        <f>E13-D13</f>
        <v>14682.599010000005</v>
      </c>
      <c r="J13" s="103">
        <f>IF(D13=0,0,E13/D13*100)</f>
        <v>121.00871547105143</v>
      </c>
      <c r="K13" s="103">
        <f>E13-F13</f>
        <v>26010.996700000003</v>
      </c>
      <c r="L13" s="103">
        <f>IF(F13=0,0,E13/F13*100)</f>
        <v>144.41788638952099</v>
      </c>
      <c r="M13" s="104"/>
      <c r="N13" s="87"/>
    </row>
    <row r="14" spans="1:14" ht="35.5" customHeight="1" x14ac:dyDescent="0.3">
      <c r="A14" s="88" t="s">
        <v>86</v>
      </c>
      <c r="B14" s="89">
        <v>11020000</v>
      </c>
      <c r="C14" s="90">
        <v>48997</v>
      </c>
      <c r="D14" s="90">
        <v>59092</v>
      </c>
      <c r="E14" s="91">
        <v>72847.80432000001</v>
      </c>
      <c r="F14" s="92">
        <v>49308.308360000003</v>
      </c>
      <c r="G14" s="40">
        <f>E14-C14</f>
        <v>23850.80432000001</v>
      </c>
      <c r="H14" s="40">
        <f>IF(C14=0,0,E14/C14*100)</f>
        <v>148.67809114843769</v>
      </c>
      <c r="I14" s="40">
        <f>E14-D14</f>
        <v>13755.80432000001</v>
      </c>
      <c r="J14" s="40">
        <f>IF(D14=0,0,E14/D14*100)</f>
        <v>123.27862370540853</v>
      </c>
      <c r="K14" s="40">
        <f>E14-F14</f>
        <v>23539.495960000007</v>
      </c>
      <c r="L14" s="40">
        <f>IF(F14=0,0,E14/F14*100)</f>
        <v>147.7394109490395</v>
      </c>
      <c r="M14" s="86"/>
      <c r="N14" s="87"/>
    </row>
    <row r="15" spans="1:14" ht="33" customHeight="1" x14ac:dyDescent="0.3">
      <c r="A15" s="88" t="s">
        <v>87</v>
      </c>
      <c r="B15" s="89">
        <v>11020200</v>
      </c>
      <c r="C15" s="90">
        <v>7464.8850000000002</v>
      </c>
      <c r="D15" s="90">
        <v>10796.133</v>
      </c>
      <c r="E15" s="91">
        <v>11722.92769</v>
      </c>
      <c r="F15" s="92">
        <v>9251.4269500000009</v>
      </c>
      <c r="G15" s="40">
        <f>E15-C15</f>
        <v>4258.0426900000002</v>
      </c>
      <c r="H15" s="40">
        <f>IF(C15=0,0,E15/C15*100)</f>
        <v>157.04096834713462</v>
      </c>
      <c r="I15" s="40">
        <f>E15-D15</f>
        <v>926.79469000000063</v>
      </c>
      <c r="J15" s="40">
        <f>IF(D15=0,0,E15/D15*100)</f>
        <v>108.58450604489589</v>
      </c>
      <c r="K15" s="40">
        <f>E15-F15</f>
        <v>2471.5007399999995</v>
      </c>
      <c r="L15" s="40">
        <f>IF(F15=0,0,E15/F15*100)</f>
        <v>126.71480576301799</v>
      </c>
      <c r="M15" s="86"/>
      <c r="N15" s="87"/>
    </row>
    <row r="16" spans="1:14" ht="33" customHeight="1" x14ac:dyDescent="0.3">
      <c r="A16" s="106" t="s">
        <v>88</v>
      </c>
      <c r="B16" s="100">
        <v>13000000</v>
      </c>
      <c r="C16" s="101">
        <v>35547.58</v>
      </c>
      <c r="D16" s="101">
        <v>37058.058770000011</v>
      </c>
      <c r="E16" s="101">
        <v>37891.156199999998</v>
      </c>
      <c r="F16" s="102">
        <v>37572.206450000012</v>
      </c>
      <c r="G16" s="103">
        <f>E16-C16</f>
        <v>2343.5761999999959</v>
      </c>
      <c r="H16" s="103">
        <f>IF(C16=0,0,E16/C16*100)</f>
        <v>106.59278690701306</v>
      </c>
      <c r="I16" s="103">
        <f>E16-D16</f>
        <v>833.09742999998707</v>
      </c>
      <c r="J16" s="103">
        <f>IF(D16=0,0,E16/D16*100)</f>
        <v>102.24808707647259</v>
      </c>
      <c r="K16" s="103">
        <f>E16-F16</f>
        <v>318.94974999998522</v>
      </c>
      <c r="L16" s="103">
        <f>IF(F16=0,0,E16/F16*100)</f>
        <v>100.84889810883062</v>
      </c>
      <c r="M16" s="86"/>
      <c r="N16" s="87"/>
    </row>
    <row r="17" spans="1:14" ht="54" customHeight="1" x14ac:dyDescent="0.3">
      <c r="A17" s="88" t="s">
        <v>89</v>
      </c>
      <c r="B17" s="89">
        <v>13010100</v>
      </c>
      <c r="C17" s="90">
        <v>15960.092000000002</v>
      </c>
      <c r="D17" s="90">
        <v>15967.559000000003</v>
      </c>
      <c r="E17" s="91">
        <v>16430.556329999996</v>
      </c>
      <c r="F17" s="92">
        <v>15947.041970000004</v>
      </c>
      <c r="G17" s="40">
        <f>E17-C17</f>
        <v>470.46432999999342</v>
      </c>
      <c r="H17" s="40">
        <f>IF(C17=0,0,E17/C17*100)</f>
        <v>102.94775449915949</v>
      </c>
      <c r="I17" s="40">
        <f>E17-D17</f>
        <v>462.99732999999287</v>
      </c>
      <c r="J17" s="40">
        <f>IF(D17=0,0,E17/D17*100)</f>
        <v>102.89961245798429</v>
      </c>
      <c r="K17" s="40">
        <f>E17-F17</f>
        <v>483.51435999999194</v>
      </c>
      <c r="L17" s="40">
        <f>IF(F17=0,0,E17/F17*100)</f>
        <v>103.03200029767019</v>
      </c>
      <c r="M17" s="86"/>
      <c r="N17" s="87"/>
    </row>
    <row r="18" spans="1:14" ht="64.5" customHeight="1" x14ac:dyDescent="0.3">
      <c r="A18" s="88" t="s">
        <v>90</v>
      </c>
      <c r="B18" s="107">
        <v>13010200</v>
      </c>
      <c r="C18" s="90">
        <v>6480.4880000000003</v>
      </c>
      <c r="D18" s="90">
        <v>7083.6162500000009</v>
      </c>
      <c r="E18" s="91">
        <v>7562.9133900000006</v>
      </c>
      <c r="F18" s="92">
        <v>6900.5486200000005</v>
      </c>
      <c r="G18" s="40">
        <f>E18-C18</f>
        <v>1082.4253900000003</v>
      </c>
      <c r="H18" s="40">
        <f>IF(C18=0,0,E18/C18*100)</f>
        <v>116.70283765667031</v>
      </c>
      <c r="I18" s="40">
        <f>E18-D18</f>
        <v>479.29713999999967</v>
      </c>
      <c r="J18" s="40">
        <f>IF(D18=0,0,E18/D18*100)</f>
        <v>106.76627760573562</v>
      </c>
      <c r="K18" s="40">
        <f>E18-F18</f>
        <v>662.36477000000014</v>
      </c>
      <c r="L18" s="40">
        <f>IF(F18=0,0,E18/F18*100)</f>
        <v>109.59872622417666</v>
      </c>
      <c r="M18" s="86"/>
      <c r="N18" s="87"/>
    </row>
    <row r="19" spans="1:14" ht="21.25" customHeight="1" x14ac:dyDescent="0.3">
      <c r="A19" s="88" t="s">
        <v>91</v>
      </c>
      <c r="B19" s="89">
        <v>13020000</v>
      </c>
      <c r="C19" s="90">
        <v>7600</v>
      </c>
      <c r="D19" s="90">
        <v>8600</v>
      </c>
      <c r="E19" s="91">
        <v>7711.5786100000005</v>
      </c>
      <c r="F19" s="92">
        <v>9154.9622400000007</v>
      </c>
      <c r="G19" s="40">
        <f>E19-C19</f>
        <v>111.57861000000048</v>
      </c>
      <c r="H19" s="40">
        <f>IF(C19=0,0,E19/C19*100)</f>
        <v>101.46813960526318</v>
      </c>
      <c r="I19" s="40">
        <f>E19-D19</f>
        <v>-888.42138999999952</v>
      </c>
      <c r="J19" s="40">
        <f>IF(D19=0,0,E19/D19*100)</f>
        <v>89.669518720930242</v>
      </c>
      <c r="K19" s="40">
        <f>E19-F19</f>
        <v>-1443.3836300000003</v>
      </c>
      <c r="L19" s="40">
        <f>IF(F19=0,0,E19/F19*100)</f>
        <v>84.233865829685826</v>
      </c>
      <c r="M19" s="86"/>
      <c r="N19" s="87"/>
    </row>
    <row r="20" spans="1:14" ht="45.75" customHeight="1" x14ac:dyDescent="0.3">
      <c r="A20" s="88" t="s">
        <v>92</v>
      </c>
      <c r="B20" s="89">
        <v>13030100</v>
      </c>
      <c r="C20" s="90">
        <v>1688</v>
      </c>
      <c r="D20" s="90">
        <v>1721.31052</v>
      </c>
      <c r="E20" s="91">
        <v>2356.28352</v>
      </c>
      <c r="F20" s="92">
        <v>1881.3943000000002</v>
      </c>
      <c r="G20" s="40">
        <f>E20-C20</f>
        <v>668.28351999999995</v>
      </c>
      <c r="H20" s="40">
        <f>IF(C20=0,0,E20/C20*100)</f>
        <v>139.59025592417061</v>
      </c>
      <c r="I20" s="40">
        <f>E20-D20</f>
        <v>634.97299999999996</v>
      </c>
      <c r="J20" s="40">
        <f>IF(D20=0,0,E20/D20*100)</f>
        <v>136.88892809415933</v>
      </c>
      <c r="K20" s="40">
        <f>E20-F20</f>
        <v>474.8892199999998</v>
      </c>
      <c r="L20" s="40">
        <f>IF(F20=0,0,E20/F20*100)</f>
        <v>125.24134467718966</v>
      </c>
      <c r="M20" s="86"/>
      <c r="N20" s="87"/>
    </row>
    <row r="21" spans="1:14" s="108" customFormat="1" ht="30.25" customHeight="1" x14ac:dyDescent="0.3">
      <c r="A21" s="88" t="s">
        <v>93</v>
      </c>
      <c r="B21" s="107">
        <v>13030700</v>
      </c>
      <c r="C21" s="90">
        <v>148.80000000000001</v>
      </c>
      <c r="D21" s="90">
        <v>148.80000000000001</v>
      </c>
      <c r="E21" s="91">
        <v>188.60902999999999</v>
      </c>
      <c r="F21" s="92">
        <v>157.05494000000002</v>
      </c>
      <c r="G21" s="40">
        <f>E21-C21</f>
        <v>39.809029999999979</v>
      </c>
      <c r="H21" s="40">
        <f>IF(C21=0,0,E21/C21*100)</f>
        <v>126.75338037634407</v>
      </c>
      <c r="I21" s="40">
        <f>E21-D21</f>
        <v>39.809029999999979</v>
      </c>
      <c r="J21" s="40">
        <f>IF(D21=0,0,E21/D21*100)</f>
        <v>126.75338037634407</v>
      </c>
      <c r="K21" s="40">
        <f>E21-F21</f>
        <v>31.554089999999974</v>
      </c>
      <c r="L21" s="40">
        <f>IF(F21=0,0,E21/F21*100)</f>
        <v>120.09111588594411</v>
      </c>
      <c r="M21" s="104"/>
      <c r="N21" s="87"/>
    </row>
    <row r="22" spans="1:14" s="108" customFormat="1" ht="36" customHeight="1" x14ac:dyDescent="0.3">
      <c r="A22" s="88" t="s">
        <v>94</v>
      </c>
      <c r="B22" s="107">
        <v>13030800</v>
      </c>
      <c r="C22" s="90">
        <v>1033.8</v>
      </c>
      <c r="D22" s="90">
        <v>794.8</v>
      </c>
      <c r="E22" s="91">
        <v>647.65517</v>
      </c>
      <c r="F22" s="92">
        <v>863.15620999999999</v>
      </c>
      <c r="G22" s="40">
        <f>E22-C22</f>
        <v>-386.14482999999996</v>
      </c>
      <c r="H22" s="40">
        <f>IF(C22=0,0,E22/C22*100)</f>
        <v>62.648014122654281</v>
      </c>
      <c r="I22" s="40">
        <f>E22-D22</f>
        <v>-147.14482999999996</v>
      </c>
      <c r="J22" s="40">
        <f>IF(D22=0,0,E22/D22*100)</f>
        <v>81.486558882737796</v>
      </c>
      <c r="K22" s="40">
        <f>E22-F22</f>
        <v>-215.50103999999999</v>
      </c>
      <c r="L22" s="40">
        <f>IF(F22=0,0,E22/F22*100)</f>
        <v>75.033367366956668</v>
      </c>
      <c r="M22" s="104"/>
      <c r="N22" s="87"/>
    </row>
    <row r="23" spans="1:14" s="108" customFormat="1" ht="35.5" hidden="1" customHeight="1" x14ac:dyDescent="0.3">
      <c r="A23" s="88" t="s">
        <v>95</v>
      </c>
      <c r="B23" s="107">
        <v>13030900</v>
      </c>
      <c r="C23" s="90">
        <v>0</v>
      </c>
      <c r="D23" s="90">
        <v>0</v>
      </c>
      <c r="E23" s="90">
        <v>0</v>
      </c>
      <c r="F23" s="92">
        <v>0</v>
      </c>
      <c r="G23" s="40">
        <f>E23-C23</f>
        <v>0</v>
      </c>
      <c r="H23" s="40">
        <f>IF(C23=0,0,E23/C23*100)</f>
        <v>0</v>
      </c>
      <c r="I23" s="40">
        <f>E23-D23</f>
        <v>0</v>
      </c>
      <c r="J23" s="40">
        <f>IF(D23=0,0,E23/D23*100)</f>
        <v>0</v>
      </c>
      <c r="K23" s="40">
        <f>E23-F23</f>
        <v>0</v>
      </c>
      <c r="L23" s="40">
        <f>IF(F23=0,0,E23/F23*100)</f>
        <v>0</v>
      </c>
      <c r="M23" s="104"/>
      <c r="N23" s="87"/>
    </row>
    <row r="24" spans="1:14" ht="33.75" customHeight="1" x14ac:dyDescent="0.3">
      <c r="A24" s="88" t="s">
        <v>96</v>
      </c>
      <c r="B24" s="107">
        <v>13040100</v>
      </c>
      <c r="C24" s="90">
        <v>2636.4</v>
      </c>
      <c r="D24" s="90">
        <v>2739.5720000000001</v>
      </c>
      <c r="E24" s="91">
        <v>2990.9009500000002</v>
      </c>
      <c r="F24" s="92">
        <v>2668.04817</v>
      </c>
      <c r="G24" s="40">
        <f>E24-C24</f>
        <v>354.5009500000001</v>
      </c>
      <c r="H24" s="40">
        <f>IF(C24=0,0,E24/C24*100)</f>
        <v>113.4464022910029</v>
      </c>
      <c r="I24" s="40">
        <f>E24-D24</f>
        <v>251.32895000000008</v>
      </c>
      <c r="J24" s="40">
        <f>IF(D24=0,0,E24/D24*100)</f>
        <v>109.17402243854151</v>
      </c>
      <c r="K24" s="40">
        <f>E24-F24</f>
        <v>322.85278000000017</v>
      </c>
      <c r="L24" s="40">
        <f>IF(F24=0,0,E24/F24*100)</f>
        <v>112.10071031063882</v>
      </c>
      <c r="M24" s="86"/>
      <c r="N24" s="87"/>
    </row>
    <row r="25" spans="1:14" ht="33" customHeight="1" x14ac:dyDescent="0.3">
      <c r="A25" s="88" t="s">
        <v>97</v>
      </c>
      <c r="B25" s="107">
        <v>13040200</v>
      </c>
      <c r="C25" s="90">
        <v>0</v>
      </c>
      <c r="D25" s="90">
        <v>2.4009999999999998</v>
      </c>
      <c r="E25" s="91">
        <v>2.6591999999999998</v>
      </c>
      <c r="F25" s="92">
        <v>0</v>
      </c>
      <c r="G25" s="40">
        <f>E25-C25</f>
        <v>2.6591999999999998</v>
      </c>
      <c r="H25" s="40">
        <f>IF(C25=0,0,E25/C25*100)</f>
        <v>0</v>
      </c>
      <c r="I25" s="40">
        <f>E25-D25</f>
        <v>0.25819999999999999</v>
      </c>
      <c r="J25" s="40">
        <f>IF(D25=0,0,E25/D25*100)</f>
        <v>110.75385256143274</v>
      </c>
      <c r="K25" s="40">
        <f>E25-F25</f>
        <v>2.6591999999999998</v>
      </c>
      <c r="L25" s="40">
        <f>IF(F25=0,0,E25/F25*100)</f>
        <v>0</v>
      </c>
      <c r="M25" s="86"/>
      <c r="N25" s="87"/>
    </row>
    <row r="26" spans="1:14" s="109" customFormat="1" ht="21.25" customHeight="1" x14ac:dyDescent="0.3">
      <c r="A26" s="106" t="s">
        <v>98</v>
      </c>
      <c r="B26" s="100">
        <v>14000000</v>
      </c>
      <c r="C26" s="101">
        <v>572966.18400000001</v>
      </c>
      <c r="D26" s="101">
        <v>601741.32189999998</v>
      </c>
      <c r="E26" s="101">
        <v>584426.66949</v>
      </c>
      <c r="F26" s="102">
        <v>522591.26751000003</v>
      </c>
      <c r="G26" s="103">
        <f>E26-C26</f>
        <v>11460.485489999992</v>
      </c>
      <c r="H26" s="103">
        <f>IF(C26=0,0,E26/C26*100)</f>
        <v>102.00020277112898</v>
      </c>
      <c r="I26" s="103">
        <f>E26-D26</f>
        <v>-17314.652409999981</v>
      </c>
      <c r="J26" s="103">
        <f>IF(D26=0,0,E26/D26*100)</f>
        <v>97.12257546891928</v>
      </c>
      <c r="K26" s="103">
        <f>E26-F26</f>
        <v>61835.401979999966</v>
      </c>
      <c r="L26" s="103">
        <f>IF(F26=0,0,E26/F26*100)</f>
        <v>111.83245986382977</v>
      </c>
      <c r="M26" s="104"/>
      <c r="N26" s="87"/>
    </row>
    <row r="27" spans="1:14" s="108" customFormat="1" ht="32.25" customHeight="1" x14ac:dyDescent="0.3">
      <c r="A27" s="88" t="s">
        <v>99</v>
      </c>
      <c r="B27" s="107" t="s">
        <v>100</v>
      </c>
      <c r="C27" s="90">
        <v>56201.16</v>
      </c>
      <c r="D27" s="90">
        <v>51785.297999999995</v>
      </c>
      <c r="E27" s="91">
        <v>40262.195140000003</v>
      </c>
      <c r="F27" s="92">
        <v>46433.495779999997</v>
      </c>
      <c r="G27" s="40">
        <f>E27-C27</f>
        <v>-15938.96486</v>
      </c>
      <c r="H27" s="40">
        <f>IF(C27=0,0,E27/C27*100)</f>
        <v>71.639437940426859</v>
      </c>
      <c r="I27" s="40">
        <f>E27-D27</f>
        <v>-11523.102859999992</v>
      </c>
      <c r="J27" s="40">
        <f>IF(D27=0,0,E27/D27*100)</f>
        <v>77.748312156087252</v>
      </c>
      <c r="K27" s="40">
        <f>E27-F27</f>
        <v>-6171.300639999994</v>
      </c>
      <c r="L27" s="40">
        <f>IF(F27=0,0,E27/F27*100)</f>
        <v>86.709377494989042</v>
      </c>
      <c r="M27" s="104"/>
      <c r="N27" s="87"/>
    </row>
    <row r="28" spans="1:14" s="108" customFormat="1" ht="32.25" customHeight="1" x14ac:dyDescent="0.3">
      <c r="A28" s="88" t="s">
        <v>101</v>
      </c>
      <c r="B28" s="107" t="s">
        <v>102</v>
      </c>
      <c r="C28" s="90">
        <v>184218.614</v>
      </c>
      <c r="D28" s="90">
        <v>204978.19732000001</v>
      </c>
      <c r="E28" s="91">
        <v>246988.27204000001</v>
      </c>
      <c r="F28" s="92">
        <v>176599.64691000001</v>
      </c>
      <c r="G28" s="40">
        <f>E28-C28</f>
        <v>62769.658040000009</v>
      </c>
      <c r="H28" s="40">
        <f>IF(C28=0,0,E28/C28*100)</f>
        <v>134.07346124100141</v>
      </c>
      <c r="I28" s="40">
        <f>E28-D28</f>
        <v>42010.074720000004</v>
      </c>
      <c r="J28" s="40">
        <f>IF(D28=0,0,E28/D28*100)</f>
        <v>120.49489910110603</v>
      </c>
      <c r="K28" s="40">
        <f>E28-F28</f>
        <v>70388.62513</v>
      </c>
      <c r="L28" s="40">
        <f>IF(F28=0,0,E28/F28*100)</f>
        <v>139.85773831465923</v>
      </c>
      <c r="M28" s="104"/>
      <c r="N28" s="87"/>
    </row>
    <row r="29" spans="1:14" s="108" customFormat="1" ht="49.25" customHeight="1" x14ac:dyDescent="0.3">
      <c r="A29" s="110" t="s">
        <v>103</v>
      </c>
      <c r="B29" s="111" t="s">
        <v>104</v>
      </c>
      <c r="C29" s="112">
        <v>240419.774</v>
      </c>
      <c r="D29" s="112">
        <v>256763.49531999999</v>
      </c>
      <c r="E29" s="113">
        <v>287250.46718000004</v>
      </c>
      <c r="F29" s="114">
        <v>223033.14269000001</v>
      </c>
      <c r="G29" s="85">
        <f>E29-C29</f>
        <v>46830.693180000031</v>
      </c>
      <c r="H29" s="85">
        <f>IF(C29=0,0,E29/C29*100)</f>
        <v>119.47871940849592</v>
      </c>
      <c r="I29" s="85">
        <f>E29-D29</f>
        <v>30486.971860000049</v>
      </c>
      <c r="J29" s="85">
        <f>IF(D29=0,0,E29/D29*100)</f>
        <v>111.87356162993677</v>
      </c>
      <c r="K29" s="85">
        <f>E29-F29</f>
        <v>64217.324490000028</v>
      </c>
      <c r="L29" s="85">
        <f>IF(F29=0,0,E29/F29*100)</f>
        <v>128.79272726711181</v>
      </c>
      <c r="M29" s="104"/>
      <c r="N29" s="87"/>
    </row>
    <row r="30" spans="1:14" s="108" customFormat="1" ht="35.5" customHeight="1" x14ac:dyDescent="0.3">
      <c r="A30" s="115" t="s">
        <v>105</v>
      </c>
      <c r="B30" s="116">
        <v>14040000</v>
      </c>
      <c r="C30" s="117">
        <v>332546.40999999997</v>
      </c>
      <c r="D30" s="117">
        <v>344977.82657999999</v>
      </c>
      <c r="E30" s="117">
        <v>297176.20230999996</v>
      </c>
      <c r="F30" s="118">
        <v>299558.12482000003</v>
      </c>
      <c r="G30" s="119">
        <f>E30-C30</f>
        <v>-35370.20769000001</v>
      </c>
      <c r="H30" s="119">
        <f>IF(C30=0,0,E30/C30*100)</f>
        <v>89.363828137552275</v>
      </c>
      <c r="I30" s="119">
        <f>E30-D30</f>
        <v>-47801.624270000029</v>
      </c>
      <c r="J30" s="119">
        <f>IF(D30=0,0,E30/D30*100)</f>
        <v>86.143566169486874</v>
      </c>
      <c r="K30" s="119">
        <f>E30-F30</f>
        <v>-2381.9225100000622</v>
      </c>
      <c r="L30" s="119">
        <f>IF(F30=0,0,E30/F30*100)</f>
        <v>99.204854646679564</v>
      </c>
      <c r="M30" s="104"/>
      <c r="N30" s="87"/>
    </row>
    <row r="31" spans="1:14" s="108" customFormat="1" ht="68.5" customHeight="1" x14ac:dyDescent="0.3">
      <c r="A31" s="120" t="s">
        <v>106</v>
      </c>
      <c r="B31" s="89">
        <v>14040100</v>
      </c>
      <c r="C31" s="90">
        <v>197746.05</v>
      </c>
      <c r="D31" s="90">
        <v>206133.41357999999</v>
      </c>
      <c r="E31" s="90">
        <v>165371.52276999998</v>
      </c>
      <c r="F31" s="92">
        <v>182834.37357999998</v>
      </c>
      <c r="G31" s="40">
        <f>E31-C31</f>
        <v>-32374.527230000007</v>
      </c>
      <c r="H31" s="40">
        <f>IF(C31=0,0,E31/C31*100)</f>
        <v>83.628230637223851</v>
      </c>
      <c r="I31" s="40">
        <f>E31-D31</f>
        <v>-40761.890810000012</v>
      </c>
      <c r="J31" s="40">
        <f>IF(D31=0,0,E31/D31*100)</f>
        <v>80.225481108534396</v>
      </c>
      <c r="K31" s="40">
        <f>E31-F31</f>
        <v>-17462.850810000004</v>
      </c>
      <c r="L31" s="40">
        <f>IF(F31=0,0,E31/F31*100)</f>
        <v>90.448814154544593</v>
      </c>
      <c r="M31" s="104"/>
      <c r="N31" s="87"/>
    </row>
    <row r="32" spans="1:14" s="108" customFormat="1" ht="58.75" customHeight="1" x14ac:dyDescent="0.3">
      <c r="A32" s="121" t="s">
        <v>107</v>
      </c>
      <c r="B32" s="89">
        <v>14040200</v>
      </c>
      <c r="C32" s="90">
        <v>134800.35999999999</v>
      </c>
      <c r="D32" s="90">
        <v>138844.413</v>
      </c>
      <c r="E32" s="91">
        <v>131804.67953999998</v>
      </c>
      <c r="F32" s="92">
        <v>116723.75124000001</v>
      </c>
      <c r="G32" s="40">
        <f>E32-C32</f>
        <v>-2995.6804600000032</v>
      </c>
      <c r="H32" s="40">
        <f>IF(C32=0,0,E32/C32*100)</f>
        <v>97.777691053644062</v>
      </c>
      <c r="I32" s="40">
        <f>E32-D32</f>
        <v>-7039.7334600000177</v>
      </c>
      <c r="J32" s="40">
        <f>IF(D32=0,0,E32/D32*100)</f>
        <v>94.929768286751298</v>
      </c>
      <c r="K32" s="40">
        <f>E32-F32</f>
        <v>15080.92829999997</v>
      </c>
      <c r="L32" s="40">
        <f>IF(F32=0,0,E32/F32*100)</f>
        <v>112.92018817060764</v>
      </c>
      <c r="M32" s="104"/>
      <c r="N32" s="87"/>
    </row>
    <row r="33" spans="1:14" s="108" customFormat="1" ht="18" hidden="1" customHeight="1" x14ac:dyDescent="0.3">
      <c r="A33" s="88" t="s">
        <v>108</v>
      </c>
      <c r="B33" s="89">
        <v>16010000</v>
      </c>
      <c r="C33" s="90">
        <v>0</v>
      </c>
      <c r="D33" s="90">
        <v>0</v>
      </c>
      <c r="E33" s="91">
        <v>0</v>
      </c>
      <c r="F33" s="122">
        <v>0</v>
      </c>
      <c r="G33" s="40">
        <f>E33-C33</f>
        <v>0</v>
      </c>
      <c r="H33" s="40">
        <f>IF(C33=0,0,E33/C33*100)</f>
        <v>0</v>
      </c>
      <c r="I33" s="40">
        <f>E33-D33</f>
        <v>0</v>
      </c>
      <c r="J33" s="40">
        <f>IF(D33=0,0,E33/D33*100)</f>
        <v>0</v>
      </c>
      <c r="K33" s="40">
        <f>E33-F33</f>
        <v>0</v>
      </c>
      <c r="L33" s="40">
        <f>IF(F33=0,0,E33/F33*100)</f>
        <v>0</v>
      </c>
      <c r="M33" s="104"/>
      <c r="N33" s="87"/>
    </row>
    <row r="34" spans="1:14" s="108" customFormat="1" ht="69" customHeight="1" x14ac:dyDescent="0.3">
      <c r="A34" s="106" t="s">
        <v>109</v>
      </c>
      <c r="B34" s="100">
        <v>18000000</v>
      </c>
      <c r="C34" s="101">
        <v>1571841.432</v>
      </c>
      <c r="D34" s="101">
        <v>1786573.1100899999</v>
      </c>
      <c r="E34" s="123">
        <v>1899752.3197799998</v>
      </c>
      <c r="F34" s="102">
        <v>1528769.65341</v>
      </c>
      <c r="G34" s="103">
        <f>E34-C34</f>
        <v>327910.88777999976</v>
      </c>
      <c r="H34" s="103">
        <f>IF(C34=0,0,E34/C34*100)</f>
        <v>120.86157554472707</v>
      </c>
      <c r="I34" s="103">
        <f>E34-D34</f>
        <v>113179.20968999993</v>
      </c>
      <c r="J34" s="103">
        <f>IF(D34=0,0,E34/D34*100)</f>
        <v>106.33498898258344</v>
      </c>
      <c r="K34" s="103">
        <f>E34-F34</f>
        <v>370982.66636999976</v>
      </c>
      <c r="L34" s="103">
        <f>IF(F34=0,0,E34/F34*100)</f>
        <v>124.26674715464843</v>
      </c>
      <c r="M34" s="104"/>
      <c r="N34" s="87"/>
    </row>
    <row r="35" spans="1:14" s="108" customFormat="1" ht="20.25" customHeight="1" x14ac:dyDescent="0.3">
      <c r="A35" s="88" t="s">
        <v>110</v>
      </c>
      <c r="B35" s="89">
        <v>18010000</v>
      </c>
      <c r="C35" s="90">
        <v>733154.402</v>
      </c>
      <c r="D35" s="90">
        <v>810741.82594000001</v>
      </c>
      <c r="E35" s="91">
        <v>872901.94692999998</v>
      </c>
      <c r="F35" s="92">
        <v>729326.88815999997</v>
      </c>
      <c r="G35" s="40">
        <f>E35-C35</f>
        <v>139747.54492999997</v>
      </c>
      <c r="H35" s="40">
        <f>IF(C35=0,0,E35/C35*100)</f>
        <v>119.06113426432103</v>
      </c>
      <c r="I35" s="40">
        <f>E35-D35</f>
        <v>62160.120989999967</v>
      </c>
      <c r="J35" s="40">
        <f>IF(D35=0,0,E35/D35*100)</f>
        <v>107.66706724646031</v>
      </c>
      <c r="K35" s="40">
        <f>E35-F35</f>
        <v>143575.05877</v>
      </c>
      <c r="L35" s="40">
        <f>IF(F35=0,0,E35/F35*100)</f>
        <v>119.68596813045269</v>
      </c>
      <c r="M35" s="104"/>
      <c r="N35" s="87"/>
    </row>
    <row r="36" spans="1:14" s="129" customFormat="1" ht="33" customHeight="1" x14ac:dyDescent="0.35">
      <c r="A36" s="124" t="s">
        <v>111</v>
      </c>
      <c r="B36" s="125" t="s">
        <v>112</v>
      </c>
      <c r="C36" s="126">
        <v>183912.125</v>
      </c>
      <c r="D36" s="126">
        <v>231780.57956000001</v>
      </c>
      <c r="E36" s="127">
        <v>260040.71408000001</v>
      </c>
      <c r="F36" s="128">
        <v>190604.33019000001</v>
      </c>
      <c r="G36" s="45">
        <f>E36-C36</f>
        <v>76128.589080000005</v>
      </c>
      <c r="H36" s="45">
        <f>IF(C36=0,0,E36/C36*100)</f>
        <v>141.3940022062167</v>
      </c>
      <c r="I36" s="45">
        <f>E36-D36</f>
        <v>28260.134519999992</v>
      </c>
      <c r="J36" s="45">
        <f>IF(D36=0,0,E36/D36*100)</f>
        <v>112.19262397809496</v>
      </c>
      <c r="K36" s="45">
        <f>E36-F36</f>
        <v>69436.383889999997</v>
      </c>
      <c r="L36" s="45">
        <f>IF(F36=0,0,E36/F36*100)</f>
        <v>136.42959413397574</v>
      </c>
      <c r="M36" s="104"/>
      <c r="N36" s="87"/>
    </row>
    <row r="37" spans="1:14" s="129" customFormat="1" ht="35.5" customHeight="1" x14ac:dyDescent="0.35">
      <c r="A37" s="124" t="s">
        <v>113</v>
      </c>
      <c r="B37" s="125" t="s">
        <v>114</v>
      </c>
      <c r="C37" s="126">
        <v>548378.92700000003</v>
      </c>
      <c r="D37" s="126">
        <v>576472.30238000001</v>
      </c>
      <c r="E37" s="127">
        <v>609848.76011000003</v>
      </c>
      <c r="F37" s="128">
        <v>537060.26276999991</v>
      </c>
      <c r="G37" s="45">
        <f>E37-C37</f>
        <v>61469.833110000007</v>
      </c>
      <c r="H37" s="45">
        <f>IF(C37=0,0,E37/C37*100)</f>
        <v>111.20937185647908</v>
      </c>
      <c r="I37" s="45">
        <f>E37-D37</f>
        <v>33376.457730000024</v>
      </c>
      <c r="J37" s="45">
        <f>IF(D37=0,0,E37/D37*100)</f>
        <v>105.78977647186227</v>
      </c>
      <c r="K37" s="45">
        <f>E37-F37</f>
        <v>72788.497340000118</v>
      </c>
      <c r="L37" s="45">
        <f>IF(F37=0,0,E37/F37*100)</f>
        <v>113.55313404953446</v>
      </c>
      <c r="M37" s="104"/>
      <c r="N37" s="87"/>
    </row>
    <row r="38" spans="1:14" s="129" customFormat="1" ht="38.75" customHeight="1" x14ac:dyDescent="0.35">
      <c r="A38" s="124" t="s">
        <v>115</v>
      </c>
      <c r="B38" s="125" t="s">
        <v>116</v>
      </c>
      <c r="C38" s="126">
        <v>863.35</v>
      </c>
      <c r="D38" s="126">
        <v>2488.944</v>
      </c>
      <c r="E38" s="127">
        <v>3012.4727400000002</v>
      </c>
      <c r="F38" s="128">
        <v>1662.2952</v>
      </c>
      <c r="G38" s="45">
        <f>E38-C38</f>
        <v>2149.1227400000002</v>
      </c>
      <c r="H38" s="45">
        <f>IF(C38=0,0,E38/C38*100)</f>
        <v>348.92833034111311</v>
      </c>
      <c r="I38" s="45">
        <f>E38-D38</f>
        <v>523.5287400000002</v>
      </c>
      <c r="J38" s="45">
        <f>IF(D38=0,0,E38/D38*100)</f>
        <v>121.03417111835381</v>
      </c>
      <c r="K38" s="45">
        <f>E38-F38</f>
        <v>1350.1775400000001</v>
      </c>
      <c r="L38" s="45">
        <f>IF(F38=0,0,E38/F38*100)</f>
        <v>181.2236923983177</v>
      </c>
      <c r="M38" s="104"/>
      <c r="N38" s="87"/>
    </row>
    <row r="39" spans="1:14" s="108" customFormat="1" ht="20.25" customHeight="1" x14ac:dyDescent="0.3">
      <c r="A39" s="88" t="s">
        <v>117</v>
      </c>
      <c r="B39" s="89">
        <v>18020000</v>
      </c>
      <c r="C39" s="90">
        <v>3719.3</v>
      </c>
      <c r="D39" s="90">
        <v>3719.3</v>
      </c>
      <c r="E39" s="91">
        <v>3650.4938500000003</v>
      </c>
      <c r="F39" s="92">
        <v>3699.6149199999995</v>
      </c>
      <c r="G39" s="40">
        <f>E39-C39</f>
        <v>-68.806149999999889</v>
      </c>
      <c r="H39" s="40">
        <f>IF(C39=0,0,E39/C39*100)</f>
        <v>98.150024198101789</v>
      </c>
      <c r="I39" s="40">
        <f>E39-D39</f>
        <v>-68.806149999999889</v>
      </c>
      <c r="J39" s="40">
        <f>IF(D39=0,0,E39/D39*100)</f>
        <v>98.150024198101789</v>
      </c>
      <c r="K39" s="40">
        <f>E39-F39</f>
        <v>-49.121069999999236</v>
      </c>
      <c r="L39" s="40">
        <f>IF(F39=0,0,E39/F39*100)</f>
        <v>98.672265328630488</v>
      </c>
      <c r="M39" s="104"/>
      <c r="N39" s="87"/>
    </row>
    <row r="40" spans="1:14" s="108" customFormat="1" ht="17.5" customHeight="1" x14ac:dyDescent="0.3">
      <c r="A40" s="88" t="s">
        <v>118</v>
      </c>
      <c r="B40" s="89">
        <v>18030000</v>
      </c>
      <c r="C40" s="90">
        <v>4469.2349999999997</v>
      </c>
      <c r="D40" s="90">
        <v>4677.0150000000003</v>
      </c>
      <c r="E40" s="91">
        <v>4046.7333199999998</v>
      </c>
      <c r="F40" s="92">
        <v>3317.9914699999999</v>
      </c>
      <c r="G40" s="40">
        <f>E40-C40</f>
        <v>-422.50167999999985</v>
      </c>
      <c r="H40" s="40">
        <f>IF(C40=0,0,E40/C40*100)</f>
        <v>90.546442959477403</v>
      </c>
      <c r="I40" s="40">
        <f>E40-D40</f>
        <v>-630.28168000000051</v>
      </c>
      <c r="J40" s="40">
        <f>IF(D40=0,0,E40/D40*100)</f>
        <v>86.523847368460423</v>
      </c>
      <c r="K40" s="40">
        <f>E40-F40</f>
        <v>728.74184999999989</v>
      </c>
      <c r="L40" s="40">
        <f>IF(F40=0,0,E40/F40*100)</f>
        <v>121.96334308237387</v>
      </c>
      <c r="M40" s="104"/>
      <c r="N40" s="87"/>
    </row>
    <row r="41" spans="1:14" s="108" customFormat="1" ht="35.5" hidden="1" customHeight="1" x14ac:dyDescent="0.3">
      <c r="A41" s="88" t="s">
        <v>119</v>
      </c>
      <c r="B41" s="89">
        <v>18040000</v>
      </c>
      <c r="C41" s="90">
        <v>0</v>
      </c>
      <c r="D41" s="90">
        <v>0</v>
      </c>
      <c r="E41" s="91">
        <v>0</v>
      </c>
      <c r="F41" s="92">
        <v>0</v>
      </c>
      <c r="G41" s="40">
        <f>E41-C41</f>
        <v>0</v>
      </c>
      <c r="H41" s="40">
        <f>IF(C41=0,0,E41/C41*100)</f>
        <v>0</v>
      </c>
      <c r="I41" s="40">
        <f>E41-D41</f>
        <v>0</v>
      </c>
      <c r="J41" s="40">
        <f>IF(D41=0,0,E41/D41*100)</f>
        <v>0</v>
      </c>
      <c r="K41" s="40">
        <f>E41-F41</f>
        <v>0</v>
      </c>
      <c r="L41" s="40">
        <f>IF(F41=0,0,E41/F41*100)</f>
        <v>0</v>
      </c>
      <c r="M41" s="104"/>
      <c r="N41" s="87"/>
    </row>
    <row r="42" spans="1:14" s="108" customFormat="1" ht="21.25" customHeight="1" x14ac:dyDescent="0.3">
      <c r="A42" s="88" t="s">
        <v>120</v>
      </c>
      <c r="B42" s="89">
        <v>18050000</v>
      </c>
      <c r="C42" s="90">
        <v>830498.49500000011</v>
      </c>
      <c r="D42" s="90">
        <v>967434.96914999979</v>
      </c>
      <c r="E42" s="91">
        <v>1019153.1456799998</v>
      </c>
      <c r="F42" s="92">
        <v>792425.15886000008</v>
      </c>
      <c r="G42" s="40">
        <f>E42-C42</f>
        <v>188654.65067999973</v>
      </c>
      <c r="H42" s="40">
        <f>IF(C42=0,0,E42/C42*100)</f>
        <v>122.71583293838475</v>
      </c>
      <c r="I42" s="40">
        <f>E42-D42</f>
        <v>51718.176530000055</v>
      </c>
      <c r="J42" s="40">
        <f>IF(D42=0,0,E42/D42*100)</f>
        <v>105.34590728878037</v>
      </c>
      <c r="K42" s="40">
        <f>E42-F42</f>
        <v>226727.98681999976</v>
      </c>
      <c r="L42" s="40">
        <f>IF(F42=0,0,E42/F42*100)</f>
        <v>128.61191170989264</v>
      </c>
      <c r="M42" s="104"/>
      <c r="N42" s="87"/>
    </row>
    <row r="43" spans="1:14" s="108" customFormat="1" ht="11" hidden="1" customHeight="1" x14ac:dyDescent="0.3">
      <c r="A43" s="130" t="s">
        <v>121</v>
      </c>
      <c r="B43" s="131">
        <v>19090100</v>
      </c>
      <c r="C43" s="92">
        <v>0</v>
      </c>
      <c r="D43" s="92">
        <v>0</v>
      </c>
      <c r="E43" s="132">
        <v>0</v>
      </c>
      <c r="F43" s="92">
        <v>0</v>
      </c>
      <c r="G43" s="40">
        <f>E43-C43</f>
        <v>0</v>
      </c>
      <c r="H43" s="40">
        <f>IF(C43=0,0,E43/C43*100)</f>
        <v>0</v>
      </c>
      <c r="I43" s="40">
        <f>E43-D43</f>
        <v>0</v>
      </c>
      <c r="J43" s="40">
        <f>IF(D43=0,0,E43/D43*100)</f>
        <v>0</v>
      </c>
      <c r="K43" s="40">
        <f>E43-F43</f>
        <v>0</v>
      </c>
      <c r="L43" s="40">
        <f>IF(F43=0,0,E43/F43*100)</f>
        <v>0</v>
      </c>
      <c r="M43" s="104"/>
      <c r="N43" s="87"/>
    </row>
    <row r="44" spans="1:14" s="108" customFormat="1" ht="20.25" customHeight="1" x14ac:dyDescent="0.3">
      <c r="A44" s="133" t="s">
        <v>122</v>
      </c>
      <c r="B44" s="131">
        <v>19090500</v>
      </c>
      <c r="C44" s="92">
        <v>0</v>
      </c>
      <c r="D44" s="92">
        <v>0</v>
      </c>
      <c r="E44" s="132">
        <v>5.62</v>
      </c>
      <c r="F44" s="92">
        <v>16.8</v>
      </c>
      <c r="G44" s="40">
        <f>E44-C44</f>
        <v>5.62</v>
      </c>
      <c r="H44" s="40">
        <f>IF(C44=0,0,E44/C44*100)</f>
        <v>0</v>
      </c>
      <c r="I44" s="40">
        <f>E44-D44</f>
        <v>5.62</v>
      </c>
      <c r="J44" s="40">
        <f>IF(D44=0,0,E44/D44*100)</f>
        <v>0</v>
      </c>
      <c r="K44" s="40">
        <f>E44-F44</f>
        <v>-11.18</v>
      </c>
      <c r="L44" s="40">
        <f>IF(F44=0,0,E44/F44*100)</f>
        <v>33.452380952380949</v>
      </c>
      <c r="M44" s="104"/>
      <c r="N44" s="87"/>
    </row>
    <row r="45" spans="1:14" s="109" customFormat="1" ht="20.25" customHeight="1" x14ac:dyDescent="0.3">
      <c r="A45" s="134" t="s">
        <v>123</v>
      </c>
      <c r="B45" s="135">
        <v>20000000</v>
      </c>
      <c r="C45" s="84">
        <v>192890.11499999996</v>
      </c>
      <c r="D45" s="84">
        <v>257834.16621999998</v>
      </c>
      <c r="E45" s="84">
        <v>305364.86650000012</v>
      </c>
      <c r="F45" s="84">
        <v>232414.42277</v>
      </c>
      <c r="G45" s="58">
        <f>E45-C45</f>
        <v>112474.75150000016</v>
      </c>
      <c r="H45" s="58">
        <f>IF(C45=0,0,E45/C45*100)</f>
        <v>158.31027240561301</v>
      </c>
      <c r="I45" s="58">
        <f>E45-D45</f>
        <v>47530.700280000136</v>
      </c>
      <c r="J45" s="58">
        <f>IF(D45=0,0,E45/D45*100)</f>
        <v>118.43460119224231</v>
      </c>
      <c r="K45" s="58">
        <f>E45-F45</f>
        <v>72950.443730000115</v>
      </c>
      <c r="L45" s="58">
        <f>IF(F45=0,0,E45/F45*100)</f>
        <v>131.38808808014153</v>
      </c>
      <c r="M45" s="104"/>
      <c r="N45" s="87"/>
    </row>
    <row r="46" spans="1:14" ht="53.5" customHeight="1" x14ac:dyDescent="0.3">
      <c r="A46" s="136" t="s">
        <v>124</v>
      </c>
      <c r="B46" s="131">
        <v>21010300</v>
      </c>
      <c r="C46" s="92">
        <v>4760.9930000000004</v>
      </c>
      <c r="D46" s="92">
        <v>7279.1090000000004</v>
      </c>
      <c r="E46" s="132">
        <v>8347.7484899999999</v>
      </c>
      <c r="F46" s="92">
        <v>10525.84325</v>
      </c>
      <c r="G46" s="40">
        <f>E46-C46</f>
        <v>3586.7554899999996</v>
      </c>
      <c r="H46" s="40">
        <f>IF(C46=0,0,E46/C46*100)</f>
        <v>175.33628992943278</v>
      </c>
      <c r="I46" s="40">
        <f>E46-D46</f>
        <v>1068.6394899999996</v>
      </c>
      <c r="J46" s="40">
        <f>IF(D46=0,0,E46/D46*100)</f>
        <v>114.68091067189678</v>
      </c>
      <c r="K46" s="40">
        <f>E46-F46</f>
        <v>-2178.09476</v>
      </c>
      <c r="L46" s="40">
        <f>IF(F46=0,0,E46/F46*100)</f>
        <v>79.307170853033554</v>
      </c>
      <c r="M46" s="104"/>
      <c r="N46" s="87"/>
    </row>
    <row r="47" spans="1:14" ht="33" customHeight="1" x14ac:dyDescent="0.3">
      <c r="A47" s="136" t="s">
        <v>125</v>
      </c>
      <c r="B47" s="131">
        <v>21050000</v>
      </c>
      <c r="C47" s="92">
        <v>0</v>
      </c>
      <c r="D47" s="92">
        <v>1600</v>
      </c>
      <c r="E47" s="132">
        <v>7287.4376899999997</v>
      </c>
      <c r="F47" s="92">
        <v>7852.4706299999998</v>
      </c>
      <c r="G47" s="40">
        <f>E47-C47</f>
        <v>7287.4376899999997</v>
      </c>
      <c r="H47" s="40">
        <f>IF(C47=0,0,E47/C47*100)</f>
        <v>0</v>
      </c>
      <c r="I47" s="40">
        <f>E47-D47</f>
        <v>5687.4376899999997</v>
      </c>
      <c r="J47" s="40">
        <f>IF(D47=0,0,E47/D47*100)</f>
        <v>455.46485562499998</v>
      </c>
      <c r="K47" s="40">
        <f>E47-F47</f>
        <v>-565.03294000000005</v>
      </c>
      <c r="L47" s="40">
        <f>IF(F47=0,0,E47/F47*100)</f>
        <v>92.804392825853839</v>
      </c>
      <c r="M47" s="104"/>
      <c r="N47" s="87"/>
    </row>
    <row r="48" spans="1:14" ht="18" customHeight="1" x14ac:dyDescent="0.3">
      <c r="A48" s="133" t="s">
        <v>126</v>
      </c>
      <c r="B48" s="131">
        <v>21080500</v>
      </c>
      <c r="C48" s="92">
        <v>0</v>
      </c>
      <c r="D48" s="92">
        <v>20.85</v>
      </c>
      <c r="E48" s="132">
        <v>234.18831</v>
      </c>
      <c r="F48" s="92">
        <v>26.176269999999999</v>
      </c>
      <c r="G48" s="40">
        <f>E48-C48</f>
        <v>234.18831</v>
      </c>
      <c r="H48" s="40">
        <f>IF(C48=0,0,E48/C48*100)</f>
        <v>0</v>
      </c>
      <c r="I48" s="40">
        <f>E48-D48</f>
        <v>213.33831000000001</v>
      </c>
      <c r="J48" s="40">
        <f>IF(D48=0,0,E48/D48*100)</f>
        <v>1123.2053237410071</v>
      </c>
      <c r="K48" s="40">
        <f>E48-F48</f>
        <v>208.01204000000001</v>
      </c>
      <c r="L48" s="40">
        <f>IF(F48=0,0,E48/F48*100)</f>
        <v>894.65882648673778</v>
      </c>
      <c r="M48" s="104"/>
      <c r="N48" s="87"/>
    </row>
    <row r="49" spans="1:14" ht="32.5" hidden="1" customHeight="1" x14ac:dyDescent="0.3">
      <c r="A49" s="133" t="s">
        <v>127</v>
      </c>
      <c r="B49" s="131">
        <v>21080600</v>
      </c>
      <c r="C49" s="92">
        <v>0</v>
      </c>
      <c r="D49" s="92">
        <v>0</v>
      </c>
      <c r="E49" s="132">
        <v>0</v>
      </c>
      <c r="F49" s="92">
        <v>0</v>
      </c>
      <c r="G49" s="40">
        <f>E49-C49</f>
        <v>0</v>
      </c>
      <c r="H49" s="40">
        <f>IF(C49=0,0,E49/C49*100)</f>
        <v>0</v>
      </c>
      <c r="I49" s="40">
        <f>E49-D49</f>
        <v>0</v>
      </c>
      <c r="J49" s="40">
        <f>IF(D49=0,0,E49/D49*100)</f>
        <v>0</v>
      </c>
      <c r="K49" s="40">
        <f>E49-F49</f>
        <v>0</v>
      </c>
      <c r="L49" s="40">
        <f>IF(F49=0,0,E49/F49*100)</f>
        <v>0</v>
      </c>
      <c r="M49" s="104"/>
      <c r="N49" s="87"/>
    </row>
    <row r="50" spans="1:14" ht="67.650000000000006" customHeight="1" x14ac:dyDescent="0.3">
      <c r="A50" s="133" t="s">
        <v>128</v>
      </c>
      <c r="B50" s="131">
        <v>21080900</v>
      </c>
      <c r="C50" s="92">
        <v>35.42</v>
      </c>
      <c r="D50" s="92">
        <v>45.1</v>
      </c>
      <c r="E50" s="132">
        <v>102.84643</v>
      </c>
      <c r="F50" s="92">
        <v>180.32449</v>
      </c>
      <c r="G50" s="40">
        <f>E50-C50</f>
        <v>67.426429999999996</v>
      </c>
      <c r="H50" s="40">
        <f>IF(C50=0,0,E50/C50*100)</f>
        <v>290.36259175607</v>
      </c>
      <c r="I50" s="40">
        <f>E50-D50</f>
        <v>57.746429999999997</v>
      </c>
      <c r="J50" s="40">
        <f>IF(D50=0,0,E50/D50*100)</f>
        <v>228.04086474501108</v>
      </c>
      <c r="K50" s="40">
        <f>E50-F50</f>
        <v>-77.478059999999999</v>
      </c>
      <c r="L50" s="40">
        <f>IF(F50=0,0,E50/F50*100)</f>
        <v>57.03408893600642</v>
      </c>
      <c r="M50" s="104"/>
      <c r="N50" s="87"/>
    </row>
    <row r="51" spans="1:14" ht="19.5" customHeight="1" x14ac:dyDescent="0.3">
      <c r="A51" s="133" t="s">
        <v>129</v>
      </c>
      <c r="B51" s="131">
        <v>21081100</v>
      </c>
      <c r="C51" s="92">
        <v>15322.369999999999</v>
      </c>
      <c r="D51" s="92">
        <v>27310.015269999996</v>
      </c>
      <c r="E51" s="132">
        <v>43627.656820000004</v>
      </c>
      <c r="F51" s="92">
        <v>20390.68374</v>
      </c>
      <c r="G51" s="40">
        <f>E51-C51</f>
        <v>28305.286820000005</v>
      </c>
      <c r="H51" s="40">
        <f>IF(C51=0,0,E51/C51*100)</f>
        <v>284.73177987478442</v>
      </c>
      <c r="I51" s="40">
        <f>E51-D51</f>
        <v>16317.641550000008</v>
      </c>
      <c r="J51" s="40">
        <f>IF(D51=0,0,E51/D51*100)</f>
        <v>159.74966102609582</v>
      </c>
      <c r="K51" s="40">
        <f>E51-F51</f>
        <v>23236.973080000003</v>
      </c>
      <c r="L51" s="40">
        <f>IF(F51=0,0,E51/F51*100)</f>
        <v>213.95877340992001</v>
      </c>
      <c r="M51" s="104"/>
      <c r="N51" s="87"/>
    </row>
    <row r="52" spans="1:14" ht="71.150000000000006" customHeight="1" x14ac:dyDescent="0.3">
      <c r="A52" s="137" t="s">
        <v>130</v>
      </c>
      <c r="B52" s="131">
        <v>21081500</v>
      </c>
      <c r="C52" s="92">
        <v>2344.16</v>
      </c>
      <c r="D52" s="92">
        <v>5609.6088</v>
      </c>
      <c r="E52" s="132">
        <v>7095.4117499999993</v>
      </c>
      <c r="F52" s="92">
        <v>2969.6375399999997</v>
      </c>
      <c r="G52" s="40">
        <f>E52-C52</f>
        <v>4751.2517499999994</v>
      </c>
      <c r="H52" s="40">
        <f>IF(C52=0,0,E52/C52*100)</f>
        <v>302.68461837075967</v>
      </c>
      <c r="I52" s="40">
        <f>E52-D52</f>
        <v>1485.8029499999993</v>
      </c>
      <c r="J52" s="40">
        <f>IF(D52=0,0,E52/D52*100)</f>
        <v>126.48674805986471</v>
      </c>
      <c r="K52" s="40">
        <f>E52-F52</f>
        <v>4125.7742099999996</v>
      </c>
      <c r="L52" s="40">
        <f>IF(F52=0,0,E52/F52*100)</f>
        <v>238.93191187231557</v>
      </c>
      <c r="M52" s="104"/>
      <c r="N52" s="87"/>
    </row>
    <row r="53" spans="1:14" ht="47" customHeight="1" x14ac:dyDescent="0.3">
      <c r="A53" s="138" t="s">
        <v>131</v>
      </c>
      <c r="B53" s="131">
        <v>21081700</v>
      </c>
      <c r="C53" s="92">
        <v>308.89999999999998</v>
      </c>
      <c r="D53" s="92">
        <v>377.4</v>
      </c>
      <c r="E53" s="132">
        <v>418.51434999999998</v>
      </c>
      <c r="F53" s="92">
        <v>329.75569999999999</v>
      </c>
      <c r="G53" s="40">
        <f>E53-C53</f>
        <v>109.61435</v>
      </c>
      <c r="H53" s="40">
        <f>IF(C53=0,0,E53/C53*100)</f>
        <v>135.48538361929428</v>
      </c>
      <c r="I53" s="40">
        <f>E53-D53</f>
        <v>41.114350000000002</v>
      </c>
      <c r="J53" s="40">
        <f>IF(D53=0,0,E53/D53*100)</f>
        <v>110.89410439851616</v>
      </c>
      <c r="K53" s="40">
        <f>E53-F53</f>
        <v>88.758649999999989</v>
      </c>
      <c r="L53" s="40">
        <f>IF(F53=0,0,E53/F53*100)</f>
        <v>126.91648696292437</v>
      </c>
      <c r="M53" s="104"/>
      <c r="N53" s="87"/>
    </row>
    <row r="54" spans="1:14" ht="49.75" customHeight="1" x14ac:dyDescent="0.3">
      <c r="A54" s="133" t="s">
        <v>132</v>
      </c>
      <c r="B54" s="131">
        <v>21081800</v>
      </c>
      <c r="C54" s="92">
        <v>1772</v>
      </c>
      <c r="D54" s="92">
        <v>1585</v>
      </c>
      <c r="E54" s="92">
        <v>1157.9710700000001</v>
      </c>
      <c r="F54" s="92">
        <v>1635.79333</v>
      </c>
      <c r="G54" s="40">
        <f>E54-C54</f>
        <v>-614.02892999999995</v>
      </c>
      <c r="H54" s="40">
        <f>IF(C54=0,0,E54/C54*100)</f>
        <v>65.348254514672689</v>
      </c>
      <c r="I54" s="40">
        <f>E54-D54</f>
        <v>-427.02892999999995</v>
      </c>
      <c r="J54" s="40">
        <f>IF(D54=0,0,E54/D54*100)</f>
        <v>73.058111671924294</v>
      </c>
      <c r="K54" s="40">
        <f>E54-F54</f>
        <v>-477.82225999999991</v>
      </c>
      <c r="L54" s="40">
        <f>IF(F54=0,0,E54/F54*100)</f>
        <v>70.789570342605572</v>
      </c>
      <c r="M54" s="104"/>
      <c r="N54" s="87"/>
    </row>
    <row r="55" spans="1:14" ht="54" customHeight="1" x14ac:dyDescent="0.3">
      <c r="A55" s="130" t="s">
        <v>133</v>
      </c>
      <c r="B55" s="131">
        <v>21082400</v>
      </c>
      <c r="C55" s="92">
        <v>9</v>
      </c>
      <c r="D55" s="92">
        <v>377.90899999999999</v>
      </c>
      <c r="E55" s="132">
        <v>492.01805000000002</v>
      </c>
      <c r="F55" s="92">
        <v>356.93867</v>
      </c>
      <c r="G55" s="40">
        <f>E55-C55</f>
        <v>483.01805000000002</v>
      </c>
      <c r="H55" s="40">
        <f>IF(C55=0,0,E55/C55*100)</f>
        <v>5466.8672222222231</v>
      </c>
      <c r="I55" s="40">
        <f>E55-D55</f>
        <v>114.10905000000002</v>
      </c>
      <c r="J55" s="40">
        <f>IF(D55=0,0,E55/D55*100)</f>
        <v>130.19484849527268</v>
      </c>
      <c r="K55" s="40">
        <f>E55-F55</f>
        <v>135.07938000000001</v>
      </c>
      <c r="L55" s="40">
        <f>IF(F55=0,0,E55/F55*100)</f>
        <v>137.84386264452658</v>
      </c>
      <c r="M55" s="104"/>
      <c r="N55" s="87"/>
    </row>
    <row r="56" spans="1:14" ht="19.5" customHeight="1" x14ac:dyDescent="0.3">
      <c r="A56" s="139" t="s">
        <v>134</v>
      </c>
      <c r="B56" s="140">
        <v>22010000</v>
      </c>
      <c r="C56" s="102">
        <v>90108.459999999992</v>
      </c>
      <c r="D56" s="102">
        <v>97998.357499999998</v>
      </c>
      <c r="E56" s="141">
        <v>102725.82985000004</v>
      </c>
      <c r="F56" s="102">
        <v>93371.481029999995</v>
      </c>
      <c r="G56" s="103">
        <f>E56-C56</f>
        <v>12617.369850000046</v>
      </c>
      <c r="H56" s="103">
        <f>IF(C56=0,0,E56/C56*100)</f>
        <v>114.00242535495562</v>
      </c>
      <c r="I56" s="103">
        <f>E56-D56</f>
        <v>4727.47235000004</v>
      </c>
      <c r="J56" s="103">
        <f>IF(D56=0,0,E56/D56*100)</f>
        <v>104.8240322293157</v>
      </c>
      <c r="K56" s="103">
        <f>E56-F56</f>
        <v>9354.3488200000429</v>
      </c>
      <c r="L56" s="103">
        <f>IF(F56=0,0,E56/F56*100)</f>
        <v>110.01842181018262</v>
      </c>
      <c r="M56" s="104"/>
      <c r="N56" s="87"/>
    </row>
    <row r="57" spans="1:14" ht="53.5" customHeight="1" x14ac:dyDescent="0.3">
      <c r="A57" s="133" t="s">
        <v>135</v>
      </c>
      <c r="B57" s="131">
        <v>22010200</v>
      </c>
      <c r="C57" s="92">
        <v>4.3</v>
      </c>
      <c r="D57" s="92">
        <v>4.3</v>
      </c>
      <c r="E57" s="132">
        <v>4.2418000000000005</v>
      </c>
      <c r="F57" s="92">
        <v>4.2943999999999996</v>
      </c>
      <c r="G57" s="40">
        <f>E57-C57</f>
        <v>-5.8199999999999363E-2</v>
      </c>
      <c r="H57" s="40">
        <f>IF(C57=0,0,E57/C57*100)</f>
        <v>98.646511627907003</v>
      </c>
      <c r="I57" s="40">
        <f>E57-D57</f>
        <v>-5.8199999999999363E-2</v>
      </c>
      <c r="J57" s="40">
        <f>IF(D57=0,0,E57/D57*100)</f>
        <v>98.646511627907003</v>
      </c>
      <c r="K57" s="40">
        <f>E57-F57</f>
        <v>-5.2599999999999092E-2</v>
      </c>
      <c r="L57" s="40">
        <f>IF(F57=0,0,E57/F57*100)</f>
        <v>98.775149031296593</v>
      </c>
      <c r="M57" s="104"/>
      <c r="N57" s="87"/>
    </row>
    <row r="58" spans="1:14" ht="50.25" customHeight="1" x14ac:dyDescent="0.3">
      <c r="A58" s="133" t="s">
        <v>136</v>
      </c>
      <c r="B58" s="131">
        <v>22010300</v>
      </c>
      <c r="C58" s="92">
        <v>1086.319</v>
      </c>
      <c r="D58" s="92">
        <v>1216.479</v>
      </c>
      <c r="E58" s="132">
        <v>1300.1743000000001</v>
      </c>
      <c r="F58" s="92">
        <v>1196.84366</v>
      </c>
      <c r="G58" s="40">
        <f>E58-C58</f>
        <v>213.85530000000017</v>
      </c>
      <c r="H58" s="40">
        <f>IF(C58=0,0,E58/C58*100)</f>
        <v>119.68623396994806</v>
      </c>
      <c r="I58" s="40">
        <f>E58-D58</f>
        <v>83.695300000000088</v>
      </c>
      <c r="J58" s="40">
        <f>IF(D58=0,0,E58/D58*100)</f>
        <v>106.8801269894507</v>
      </c>
      <c r="K58" s="40">
        <f>E58-F58</f>
        <v>103.33064000000013</v>
      </c>
      <c r="L58" s="40">
        <f>IF(F58=0,0,E58/F58*100)</f>
        <v>108.63359546893537</v>
      </c>
      <c r="M58" s="104"/>
      <c r="N58" s="87"/>
    </row>
    <row r="59" spans="1:14" ht="64.5" customHeight="1" x14ac:dyDescent="0.3">
      <c r="A59" s="137" t="s">
        <v>137</v>
      </c>
      <c r="B59" s="131">
        <v>22010500</v>
      </c>
      <c r="C59" s="92">
        <v>6.2</v>
      </c>
      <c r="D59" s="92">
        <v>6.2</v>
      </c>
      <c r="E59" s="132">
        <v>12.32</v>
      </c>
      <c r="F59" s="92">
        <v>8.58</v>
      </c>
      <c r="G59" s="40">
        <f>E59-C59</f>
        <v>6.12</v>
      </c>
      <c r="H59" s="40">
        <f>IF(C59=0,0,E59/C59*100)</f>
        <v>198.70967741935485</v>
      </c>
      <c r="I59" s="40">
        <f>E59-D59</f>
        <v>6.12</v>
      </c>
      <c r="J59" s="40">
        <f>IF(D59=0,0,E59/D59*100)</f>
        <v>198.70967741935485</v>
      </c>
      <c r="K59" s="40">
        <f>E59-F59</f>
        <v>3.74</v>
      </c>
      <c r="L59" s="40">
        <f>IF(F59=0,0,E59/F59*100)</f>
        <v>143.58974358974359</v>
      </c>
      <c r="M59" s="104"/>
      <c r="N59" s="87"/>
    </row>
    <row r="60" spans="1:14" ht="52" customHeight="1" x14ac:dyDescent="0.3">
      <c r="A60" s="133" t="s">
        <v>138</v>
      </c>
      <c r="B60" s="131">
        <v>22010600</v>
      </c>
      <c r="C60" s="92">
        <v>500</v>
      </c>
      <c r="D60" s="92">
        <v>500</v>
      </c>
      <c r="E60" s="132">
        <v>500</v>
      </c>
      <c r="F60" s="92">
        <v>500</v>
      </c>
      <c r="G60" s="40">
        <f>E60-C60</f>
        <v>0</v>
      </c>
      <c r="H60" s="40">
        <f>IF(C60=0,0,E60/C60*100)</f>
        <v>100</v>
      </c>
      <c r="I60" s="40">
        <f>E60-D60</f>
        <v>0</v>
      </c>
      <c r="J60" s="40">
        <f>IF(D60=0,0,E60/D60*100)</f>
        <v>100</v>
      </c>
      <c r="K60" s="40">
        <f>E60-F60</f>
        <v>0</v>
      </c>
      <c r="L60" s="40">
        <f>IF(F60=0,0,E60/F60*100)</f>
        <v>100</v>
      </c>
      <c r="M60" s="104"/>
      <c r="N60" s="87"/>
    </row>
    <row r="61" spans="1:14" ht="51" customHeight="1" x14ac:dyDescent="0.3">
      <c r="A61" s="133" t="s">
        <v>139</v>
      </c>
      <c r="B61" s="131">
        <v>22010900</v>
      </c>
      <c r="C61" s="92">
        <v>0</v>
      </c>
      <c r="D61" s="92">
        <v>0</v>
      </c>
      <c r="E61" s="132">
        <v>45.039850000000001</v>
      </c>
      <c r="F61" s="92">
        <v>26.579439999999998</v>
      </c>
      <c r="G61" s="40">
        <f>E61-C61</f>
        <v>45.039850000000001</v>
      </c>
      <c r="H61" s="40">
        <f>IF(C61=0,0,E61/C61*100)</f>
        <v>0</v>
      </c>
      <c r="I61" s="40">
        <f>E61-D61</f>
        <v>45.039850000000001</v>
      </c>
      <c r="J61" s="40">
        <f>IF(D61=0,0,E61/D61*100)</f>
        <v>0</v>
      </c>
      <c r="K61" s="40">
        <f>E61-F61</f>
        <v>18.460410000000003</v>
      </c>
      <c r="L61" s="40">
        <f>IF(F61=0,0,E61/F61*100)</f>
        <v>169.45372062014852</v>
      </c>
      <c r="M61" s="104"/>
      <c r="N61" s="87"/>
    </row>
    <row r="62" spans="1:14" ht="51.75" customHeight="1" x14ac:dyDescent="0.3">
      <c r="A62" s="133" t="s">
        <v>140</v>
      </c>
      <c r="B62" s="131">
        <v>22011000</v>
      </c>
      <c r="C62" s="92">
        <v>2065.1999999999998</v>
      </c>
      <c r="D62" s="92">
        <v>2065.1999999999998</v>
      </c>
      <c r="E62" s="132">
        <v>2150.59</v>
      </c>
      <c r="F62" s="92">
        <v>2067.65</v>
      </c>
      <c r="G62" s="40">
        <f>E62-C62</f>
        <v>85.390000000000327</v>
      </c>
      <c r="H62" s="40">
        <f>IF(C62=0,0,E62/C62*100)</f>
        <v>104.13470850280846</v>
      </c>
      <c r="I62" s="40">
        <f>E62-D62</f>
        <v>85.390000000000327</v>
      </c>
      <c r="J62" s="40">
        <f>IF(D62=0,0,E62/D62*100)</f>
        <v>104.13470850280846</v>
      </c>
      <c r="K62" s="40">
        <f>E62-F62</f>
        <v>82.940000000000055</v>
      </c>
      <c r="L62" s="40">
        <f>IF(F62=0,0,E62/F62*100)</f>
        <v>104.01131719585037</v>
      </c>
      <c r="M62" s="104"/>
      <c r="N62" s="87"/>
    </row>
    <row r="63" spans="1:14" ht="46" customHeight="1" x14ac:dyDescent="0.3">
      <c r="A63" s="133" t="s">
        <v>141</v>
      </c>
      <c r="B63" s="131">
        <v>22011100</v>
      </c>
      <c r="C63" s="92">
        <v>13400</v>
      </c>
      <c r="D63" s="92">
        <v>13400</v>
      </c>
      <c r="E63" s="132">
        <v>14487.992839999999</v>
      </c>
      <c r="F63" s="92">
        <v>13892.02317</v>
      </c>
      <c r="G63" s="40">
        <f>E63-C63</f>
        <v>1087.992839999999</v>
      </c>
      <c r="H63" s="40">
        <f>IF(C63=0,0,E63/C63*100)</f>
        <v>108.1193495522388</v>
      </c>
      <c r="I63" s="40">
        <f>E63-D63</f>
        <v>1087.992839999999</v>
      </c>
      <c r="J63" s="40">
        <f>IF(D63=0,0,E63/D63*100)</f>
        <v>108.1193495522388</v>
      </c>
      <c r="K63" s="40">
        <f>E63-F63</f>
        <v>595.96966999999859</v>
      </c>
      <c r="L63" s="40">
        <f>IF(F63=0,0,E63/F63*100)</f>
        <v>104.29001350420293</v>
      </c>
      <c r="M63" s="104"/>
      <c r="N63" s="87"/>
    </row>
    <row r="64" spans="1:14" ht="32.25" customHeight="1" x14ac:dyDescent="0.3">
      <c r="A64" s="133" t="s">
        <v>142</v>
      </c>
      <c r="B64" s="131">
        <v>22011800</v>
      </c>
      <c r="C64" s="92">
        <v>1500</v>
      </c>
      <c r="D64" s="92">
        <v>1500</v>
      </c>
      <c r="E64" s="132">
        <v>2556.1094199999998</v>
      </c>
      <c r="F64" s="92">
        <v>2015.7934</v>
      </c>
      <c r="G64" s="40">
        <f>E64-C64</f>
        <v>1056.1094199999998</v>
      </c>
      <c r="H64" s="40">
        <f>IF(C64=0,0,E64/C64*100)</f>
        <v>170.40729466666664</v>
      </c>
      <c r="I64" s="40">
        <f>E64-D64</f>
        <v>1056.1094199999998</v>
      </c>
      <c r="J64" s="40">
        <f>IF(D64=0,0,E64/D64*100)</f>
        <v>170.40729466666664</v>
      </c>
      <c r="K64" s="40">
        <f>E64-F64</f>
        <v>540.31601999999975</v>
      </c>
      <c r="L64" s="40">
        <f>IF(F64=0,0,E64/F64*100)</f>
        <v>126.80413677314351</v>
      </c>
      <c r="M64" s="104"/>
      <c r="N64" s="87"/>
    </row>
    <row r="65" spans="1:14" ht="17.5" customHeight="1" x14ac:dyDescent="0.3">
      <c r="A65" s="133" t="s">
        <v>143</v>
      </c>
      <c r="B65" s="131">
        <v>22012500</v>
      </c>
      <c r="C65" s="92">
        <v>61319.065000000002</v>
      </c>
      <c r="D65" s="92">
        <v>66917.058499999999</v>
      </c>
      <c r="E65" s="132">
        <v>67297.643970000019</v>
      </c>
      <c r="F65" s="92">
        <v>62509.030650000001</v>
      </c>
      <c r="G65" s="40">
        <f>E65-C65</f>
        <v>5978.5789700000169</v>
      </c>
      <c r="H65" s="40">
        <f>IF(C65=0,0,E65/C65*100)</f>
        <v>109.74995129165785</v>
      </c>
      <c r="I65" s="40">
        <f>E65-D65</f>
        <v>380.58547000002</v>
      </c>
      <c r="J65" s="40">
        <f>IF(D65=0,0,E65/D65*100)</f>
        <v>100.56874207942063</v>
      </c>
      <c r="K65" s="40">
        <f>E65-F65</f>
        <v>4788.6133200000186</v>
      </c>
      <c r="L65" s="40">
        <f>IF(F65=0,0,E65/F65*100)</f>
        <v>107.66067441808909</v>
      </c>
      <c r="M65" s="104"/>
      <c r="N65" s="87"/>
    </row>
    <row r="66" spans="1:14" ht="30.25" customHeight="1" x14ac:dyDescent="0.3">
      <c r="A66" s="133" t="s">
        <v>144</v>
      </c>
      <c r="B66" s="131">
        <v>22012600</v>
      </c>
      <c r="C66" s="92">
        <v>9080.4760000000006</v>
      </c>
      <c r="D66" s="92">
        <v>11229.45</v>
      </c>
      <c r="E66" s="132">
        <v>12933.742099999999</v>
      </c>
      <c r="F66" s="92">
        <v>9804.8297700000003</v>
      </c>
      <c r="G66" s="40">
        <f>E66-C66</f>
        <v>3853.2660999999989</v>
      </c>
      <c r="H66" s="40">
        <f>IF(C66=0,0,E66/C66*100)</f>
        <v>142.43462677507213</v>
      </c>
      <c r="I66" s="40">
        <f>E66-D66</f>
        <v>1704.2920999999988</v>
      </c>
      <c r="J66" s="40">
        <f>IF(D66=0,0,E66/D66*100)</f>
        <v>115.17698640627991</v>
      </c>
      <c r="K66" s="40">
        <f>E66-F66</f>
        <v>3128.9123299999992</v>
      </c>
      <c r="L66" s="40">
        <f>IF(F66=0,0,E66/F66*100)</f>
        <v>131.9119495534087</v>
      </c>
      <c r="M66" s="104"/>
      <c r="N66" s="87"/>
    </row>
    <row r="67" spans="1:14" ht="70.5" customHeight="1" x14ac:dyDescent="0.3">
      <c r="A67" s="130" t="s">
        <v>145</v>
      </c>
      <c r="B67" s="131">
        <v>22012900</v>
      </c>
      <c r="C67" s="92">
        <v>100.4</v>
      </c>
      <c r="D67" s="92">
        <v>113.17</v>
      </c>
      <c r="E67" s="132">
        <v>122.834</v>
      </c>
      <c r="F67" s="92">
        <v>140.21361999999999</v>
      </c>
      <c r="G67" s="40">
        <f>E67-C67</f>
        <v>22.433999999999997</v>
      </c>
      <c r="H67" s="40">
        <f>IF(C67=0,0,E67/C67*100)</f>
        <v>122.34462151394423</v>
      </c>
      <c r="I67" s="40">
        <f>E67-D67</f>
        <v>9.6640000000000015</v>
      </c>
      <c r="J67" s="40">
        <f>IF(D67=0,0,E67/D67*100)</f>
        <v>108.53936555624281</v>
      </c>
      <c r="K67" s="40">
        <f>E67-F67</f>
        <v>-17.379619999999989</v>
      </c>
      <c r="L67" s="40">
        <f>IF(F67=0,0,E67/F67*100)</f>
        <v>87.6048988678846</v>
      </c>
      <c r="M67" s="104"/>
      <c r="N67" s="87"/>
    </row>
    <row r="68" spans="1:14" ht="16.5" customHeight="1" x14ac:dyDescent="0.3">
      <c r="A68" s="133" t="s">
        <v>146</v>
      </c>
      <c r="B68" s="131">
        <v>22013100</v>
      </c>
      <c r="C68" s="92">
        <v>0</v>
      </c>
      <c r="D68" s="92">
        <v>0</v>
      </c>
      <c r="E68" s="132">
        <v>0.78</v>
      </c>
      <c r="F68" s="92">
        <v>0.78</v>
      </c>
      <c r="G68" s="40">
        <f>E68-C68</f>
        <v>0.78</v>
      </c>
      <c r="H68" s="40">
        <f>IF(C68=0,0,E68/C68*100)</f>
        <v>0</v>
      </c>
      <c r="I68" s="40">
        <f>E68-D68</f>
        <v>0.78</v>
      </c>
      <c r="J68" s="40">
        <f>IF(D68=0,0,E68/D68*100)</f>
        <v>0</v>
      </c>
      <c r="K68" s="40">
        <f>E68-F68</f>
        <v>0</v>
      </c>
      <c r="L68" s="40">
        <f>IF(F68=0,0,E68/F68*100)</f>
        <v>100</v>
      </c>
      <c r="M68" s="104"/>
      <c r="N68" s="87"/>
    </row>
    <row r="69" spans="1:14" ht="20.75" customHeight="1" x14ac:dyDescent="0.3">
      <c r="A69" s="133" t="s">
        <v>147</v>
      </c>
      <c r="B69" s="131">
        <v>22013200</v>
      </c>
      <c r="C69" s="92">
        <v>418</v>
      </c>
      <c r="D69" s="92">
        <v>418</v>
      </c>
      <c r="E69" s="132">
        <v>492.75259999999997</v>
      </c>
      <c r="F69" s="92">
        <v>478.69099999999997</v>
      </c>
      <c r="G69" s="40">
        <f>E69-C69</f>
        <v>74.752599999999973</v>
      </c>
      <c r="H69" s="40">
        <f>IF(C69=0,0,E69/C69*100)</f>
        <v>117.8833971291866</v>
      </c>
      <c r="I69" s="40">
        <f>E69-D69</f>
        <v>74.752599999999973</v>
      </c>
      <c r="J69" s="40">
        <f>IF(D69=0,0,E69/D69*100)</f>
        <v>117.8833971291866</v>
      </c>
      <c r="K69" s="40">
        <f>E69-F69</f>
        <v>14.061599999999999</v>
      </c>
      <c r="L69" s="40">
        <f>IF(F69=0,0,E69/F69*100)</f>
        <v>102.93751083684464</v>
      </c>
      <c r="M69" s="104"/>
      <c r="N69" s="87"/>
    </row>
    <row r="70" spans="1:14" ht="20.75" customHeight="1" x14ac:dyDescent="0.3">
      <c r="A70" s="133" t="s">
        <v>148</v>
      </c>
      <c r="B70" s="131">
        <v>22013300</v>
      </c>
      <c r="C70" s="92">
        <v>350</v>
      </c>
      <c r="D70" s="92">
        <v>350</v>
      </c>
      <c r="E70" s="132">
        <v>444.71096999999997</v>
      </c>
      <c r="F70" s="92">
        <v>393</v>
      </c>
      <c r="G70" s="40">
        <f>E70-C70</f>
        <v>94.710969999999975</v>
      </c>
      <c r="H70" s="40">
        <f>IF(C70=0,0,E70/C70*100)</f>
        <v>127.06027714285713</v>
      </c>
      <c r="I70" s="40">
        <f>E70-D70</f>
        <v>94.710969999999975</v>
      </c>
      <c r="J70" s="40">
        <f>IF(D70=0,0,E70/D70*100)</f>
        <v>127.06027714285713</v>
      </c>
      <c r="K70" s="40">
        <f>E70-F70</f>
        <v>51.710969999999975</v>
      </c>
      <c r="L70" s="40">
        <f>IF(F70=0,0,E70/F70*100)</f>
        <v>113.15800763358779</v>
      </c>
      <c r="M70" s="104"/>
      <c r="N70" s="87"/>
    </row>
    <row r="71" spans="1:14" ht="17.149999999999999" customHeight="1" x14ac:dyDescent="0.3">
      <c r="A71" s="133" t="s">
        <v>149</v>
      </c>
      <c r="B71" s="131">
        <v>22013400</v>
      </c>
      <c r="C71" s="92">
        <v>278.5</v>
      </c>
      <c r="D71" s="92">
        <v>278.5</v>
      </c>
      <c r="E71" s="132">
        <v>376.89800000000002</v>
      </c>
      <c r="F71" s="92">
        <v>333.17192</v>
      </c>
      <c r="G71" s="40">
        <f>E71-C71</f>
        <v>98.398000000000025</v>
      </c>
      <c r="H71" s="40">
        <f>IF(C71=0,0,E71/C71*100)</f>
        <v>135.3314183123878</v>
      </c>
      <c r="I71" s="40">
        <f>E71-D71</f>
        <v>98.398000000000025</v>
      </c>
      <c r="J71" s="40">
        <f>IF(D71=0,0,E71/D71*100)</f>
        <v>135.3314183123878</v>
      </c>
      <c r="K71" s="40">
        <f>E71-F71</f>
        <v>43.726080000000024</v>
      </c>
      <c r="L71" s="40">
        <f>IF(F71=0,0,E71/F71*100)</f>
        <v>113.12417925256126</v>
      </c>
      <c r="M71" s="104"/>
      <c r="N71" s="87"/>
    </row>
    <row r="72" spans="1:14" ht="34" customHeight="1" x14ac:dyDescent="0.3">
      <c r="A72" s="133" t="s">
        <v>150</v>
      </c>
      <c r="B72" s="131">
        <v>22020400</v>
      </c>
      <c r="C72" s="92">
        <v>0</v>
      </c>
      <c r="D72" s="92">
        <v>10505</v>
      </c>
      <c r="E72" s="92">
        <v>10505</v>
      </c>
      <c r="F72" s="92">
        <v>0</v>
      </c>
      <c r="G72" s="40">
        <f>E72-C72</f>
        <v>10505</v>
      </c>
      <c r="H72" s="40">
        <f>IF(C72=0,0,E72/C72*100)</f>
        <v>0</v>
      </c>
      <c r="I72" s="40">
        <f>E72-D72</f>
        <v>0</v>
      </c>
      <c r="J72" s="40">
        <f>IF(D72=0,0,E72/D72*100)</f>
        <v>100</v>
      </c>
      <c r="K72" s="40">
        <f>E72-F72</f>
        <v>10505</v>
      </c>
      <c r="L72" s="40">
        <f>IF(F72=0,0,E72/F72*100)</f>
        <v>0</v>
      </c>
      <c r="M72" s="104"/>
      <c r="N72" s="87"/>
    </row>
    <row r="73" spans="1:14" ht="46.5" customHeight="1" x14ac:dyDescent="0.3">
      <c r="A73" s="142" t="s">
        <v>151</v>
      </c>
      <c r="B73" s="131">
        <v>22080400</v>
      </c>
      <c r="C73" s="92">
        <v>73327.94</v>
      </c>
      <c r="D73" s="92">
        <v>73718.214000000007</v>
      </c>
      <c r="E73" s="132">
        <v>76161.115180000008</v>
      </c>
      <c r="F73" s="92">
        <v>68697.752269999997</v>
      </c>
      <c r="G73" s="40">
        <f>E73-C73</f>
        <v>2833.1751800000056</v>
      </c>
      <c r="H73" s="40">
        <f>IF(C73=0,0,E73/C73*100)</f>
        <v>103.86370485793002</v>
      </c>
      <c r="I73" s="40">
        <f>E73-D73</f>
        <v>2442.9011800000007</v>
      </c>
      <c r="J73" s="40">
        <f>IF(D73=0,0,E73/D73*100)</f>
        <v>103.31383663201608</v>
      </c>
      <c r="K73" s="40">
        <f>E73-F73</f>
        <v>7463.3629100000107</v>
      </c>
      <c r="L73" s="40">
        <f>IF(F73=0,0,E73/F73*100)</f>
        <v>110.86405692091215</v>
      </c>
      <c r="M73" s="104"/>
      <c r="N73" s="87"/>
    </row>
    <row r="74" spans="1:14" ht="18.75" customHeight="1" x14ac:dyDescent="0.3">
      <c r="A74" s="133" t="s">
        <v>152</v>
      </c>
      <c r="B74" s="131">
        <v>22090000</v>
      </c>
      <c r="C74" s="92">
        <v>818.09600000000012</v>
      </c>
      <c r="D74" s="92">
        <v>1112.0142900000003</v>
      </c>
      <c r="E74" s="132">
        <v>1375.3159099999998</v>
      </c>
      <c r="F74" s="92">
        <v>1024.0089899999998</v>
      </c>
      <c r="G74" s="40">
        <f>E74-C74</f>
        <v>557.21990999999969</v>
      </c>
      <c r="H74" s="40">
        <f>IF(C74=0,0,E74/C74*100)</f>
        <v>168.11179983767181</v>
      </c>
      <c r="I74" s="40">
        <f>E74-D74</f>
        <v>263.3016199999995</v>
      </c>
      <c r="J74" s="40">
        <f>IF(D74=0,0,E74/D74*100)</f>
        <v>123.67789895937393</v>
      </c>
      <c r="K74" s="40">
        <f>E74-F74</f>
        <v>351.30691999999999</v>
      </c>
      <c r="L74" s="40">
        <f>IF(F74=0,0,E74/F74*100)</f>
        <v>134.30701521477854</v>
      </c>
      <c r="M74" s="104"/>
      <c r="N74" s="87"/>
    </row>
    <row r="75" spans="1:14" ht="53.5" customHeight="1" x14ac:dyDescent="0.3">
      <c r="A75" s="133" t="s">
        <v>153</v>
      </c>
      <c r="B75" s="131">
        <v>22130000</v>
      </c>
      <c r="C75" s="92">
        <v>314.90299999999996</v>
      </c>
      <c r="D75" s="92">
        <v>350.43253999999996</v>
      </c>
      <c r="E75" s="132">
        <v>427.79586000000006</v>
      </c>
      <c r="F75" s="92">
        <v>391.1746</v>
      </c>
      <c r="G75" s="40">
        <f>E75-C75</f>
        <v>112.8928600000001</v>
      </c>
      <c r="H75" s="40">
        <f>IF(C75=0,0,E75/C75*100)</f>
        <v>135.85004271156518</v>
      </c>
      <c r="I75" s="40">
        <f>E75-D75</f>
        <v>77.363320000000101</v>
      </c>
      <c r="J75" s="40">
        <f>IF(D75=0,0,E75/D75*100)</f>
        <v>122.07652291650773</v>
      </c>
      <c r="K75" s="40">
        <f>E75-F75</f>
        <v>36.621260000000063</v>
      </c>
      <c r="L75" s="40">
        <f>IF(F75=0,0,E75/F75*100)</f>
        <v>109.36187063270471</v>
      </c>
      <c r="M75" s="104"/>
      <c r="N75" s="87"/>
    </row>
    <row r="76" spans="1:14" ht="15.5" x14ac:dyDescent="0.3">
      <c r="A76" s="142" t="s">
        <v>126</v>
      </c>
      <c r="B76" s="131">
        <v>24060300</v>
      </c>
      <c r="C76" s="92">
        <v>1384.873</v>
      </c>
      <c r="D76" s="92">
        <v>18013.375820000001</v>
      </c>
      <c r="E76" s="132">
        <v>30523.009360000004</v>
      </c>
      <c r="F76" s="92">
        <v>14942.525700000002</v>
      </c>
      <c r="G76" s="40">
        <f>E76-C76</f>
        <v>29138.136360000004</v>
      </c>
      <c r="H76" s="40">
        <f>IF(C76=0,0,E76/C76*100)</f>
        <v>2204.029492957116</v>
      </c>
      <c r="I76" s="40">
        <f>E76-D76</f>
        <v>12509.633540000003</v>
      </c>
      <c r="J76" s="40">
        <f>IF(D76=0,0,E76/D76*100)</f>
        <v>169.44635844498802</v>
      </c>
      <c r="K76" s="40">
        <f>E76-F76</f>
        <v>15580.483660000002</v>
      </c>
      <c r="L76" s="40">
        <f>IF(F76=0,0,E76/F76*100)</f>
        <v>204.26941183042436</v>
      </c>
      <c r="M76" s="104"/>
      <c r="N76" s="87"/>
    </row>
    <row r="77" spans="1:14" ht="26" customHeight="1" x14ac:dyDescent="0.3">
      <c r="A77" s="142" t="s">
        <v>154</v>
      </c>
      <c r="B77" s="131">
        <v>24060600</v>
      </c>
      <c r="C77" s="92">
        <v>0</v>
      </c>
      <c r="D77" s="92">
        <v>0</v>
      </c>
      <c r="E77" s="132">
        <v>5</v>
      </c>
      <c r="F77" s="92">
        <v>0</v>
      </c>
      <c r="G77" s="40">
        <f>E77-C77</f>
        <v>5</v>
      </c>
      <c r="H77" s="40">
        <f>IF(C77=0,0,E77/C77*100)</f>
        <v>0</v>
      </c>
      <c r="I77" s="40">
        <f>E77-D77</f>
        <v>5</v>
      </c>
      <c r="J77" s="40">
        <f>IF(D77=0,0,E77/D77*100)</f>
        <v>0</v>
      </c>
      <c r="K77" s="40">
        <f>E77-F77</f>
        <v>5</v>
      </c>
      <c r="L77" s="40">
        <f>IF(F77=0,0,E77/F77*100)</f>
        <v>0</v>
      </c>
      <c r="M77" s="104"/>
      <c r="N77" s="87"/>
    </row>
    <row r="78" spans="1:14" ht="37.5" hidden="1" customHeight="1" x14ac:dyDescent="0.3">
      <c r="A78" s="142" t="s">
        <v>155</v>
      </c>
      <c r="B78" s="131">
        <v>24061900</v>
      </c>
      <c r="C78" s="92">
        <v>0</v>
      </c>
      <c r="D78" s="92">
        <v>0</v>
      </c>
      <c r="E78" s="132">
        <v>0</v>
      </c>
      <c r="F78" s="92">
        <v>0</v>
      </c>
      <c r="G78" s="40">
        <f>E78-C78</f>
        <v>0</v>
      </c>
      <c r="H78" s="40">
        <f>IF(C78=0,0,E78/C78*100)</f>
        <v>0</v>
      </c>
      <c r="I78" s="40">
        <f>E78-D78</f>
        <v>0</v>
      </c>
      <c r="J78" s="40">
        <f>IF(D78=0,0,E78/D78*100)</f>
        <v>0</v>
      </c>
      <c r="K78" s="40">
        <f>E78-F78</f>
        <v>0</v>
      </c>
      <c r="L78" s="40">
        <f>IF(F78=0,0,E78/F78*100)</f>
        <v>0</v>
      </c>
      <c r="M78" s="104"/>
      <c r="N78" s="87"/>
    </row>
    <row r="79" spans="1:14" ht="66.650000000000006" customHeight="1" x14ac:dyDescent="0.3">
      <c r="A79" s="142" t="s">
        <v>156</v>
      </c>
      <c r="B79" s="131">
        <v>24062000</v>
      </c>
      <c r="C79" s="92">
        <v>0</v>
      </c>
      <c r="D79" s="92">
        <v>61</v>
      </c>
      <c r="E79" s="132">
        <v>257</v>
      </c>
      <c r="F79" s="92">
        <v>139.87514999999999</v>
      </c>
      <c r="G79" s="40">
        <f>E79-C79</f>
        <v>257</v>
      </c>
      <c r="H79" s="40">
        <f>IF(C79=0,0,E79/C79*100)</f>
        <v>0</v>
      </c>
      <c r="I79" s="40">
        <f>E79-D79</f>
        <v>196</v>
      </c>
      <c r="J79" s="40">
        <f>IF(D79=0,0,E79/D79*100)</f>
        <v>421.31147540983608</v>
      </c>
      <c r="K79" s="40">
        <f>E79-F79</f>
        <v>117.12485000000001</v>
      </c>
      <c r="L79" s="40">
        <f>IF(F79=0,0,E79/F79*100)</f>
        <v>183.73528107029736</v>
      </c>
      <c r="M79" s="104"/>
      <c r="N79" s="87"/>
    </row>
    <row r="80" spans="1:14" ht="99" customHeight="1" x14ac:dyDescent="0.3">
      <c r="A80" s="143" t="s">
        <v>157</v>
      </c>
      <c r="B80" s="131">
        <v>24062200</v>
      </c>
      <c r="C80" s="92">
        <v>2383</v>
      </c>
      <c r="D80" s="92">
        <v>11870.78</v>
      </c>
      <c r="E80" s="132">
        <v>14621.007380000001</v>
      </c>
      <c r="F80" s="92">
        <v>9579.9814099999985</v>
      </c>
      <c r="G80" s="40">
        <f>E80-C80</f>
        <v>12238.007380000001</v>
      </c>
      <c r="H80" s="40">
        <f>IF(C80=0,0,E80/C80*100)</f>
        <v>613.55465295845568</v>
      </c>
      <c r="I80" s="40">
        <f>E80-D80</f>
        <v>2750.2273800000003</v>
      </c>
      <c r="J80" s="40">
        <f>IF(D80=0,0,E80/D80*100)</f>
        <v>123.16804270654498</v>
      </c>
      <c r="K80" s="40">
        <f>E80-F80</f>
        <v>5041.0259700000024</v>
      </c>
      <c r="L80" s="40">
        <f>IF(F80=0,0,E80/F80*100)</f>
        <v>152.6204149492186</v>
      </c>
      <c r="M80" s="104"/>
      <c r="N80" s="87"/>
    </row>
    <row r="81" spans="1:21" ht="18.75" customHeight="1" x14ac:dyDescent="0.3">
      <c r="A81" s="59" t="s">
        <v>158</v>
      </c>
      <c r="B81" s="135">
        <v>30000000</v>
      </c>
      <c r="C81" s="84">
        <v>23</v>
      </c>
      <c r="D81" s="84">
        <v>34.465000000000003</v>
      </c>
      <c r="E81" s="144">
        <v>97.573460000000011</v>
      </c>
      <c r="F81" s="84">
        <v>390.89535000000018</v>
      </c>
      <c r="G81" s="58">
        <f>E81-C81</f>
        <v>74.573460000000011</v>
      </c>
      <c r="H81" s="58">
        <f>IF(C81=0,0,E81/C81*100)</f>
        <v>424.23243478260872</v>
      </c>
      <c r="I81" s="58">
        <f>E81-D81</f>
        <v>63.108460000000008</v>
      </c>
      <c r="J81" s="58">
        <f>IF(D81=0,0,E81/D81*100)</f>
        <v>283.1088350500508</v>
      </c>
      <c r="K81" s="58">
        <f>E81-F81</f>
        <v>-293.32189000000017</v>
      </c>
      <c r="L81" s="58">
        <f>IF(F81=0,0,E81/F81*100)</f>
        <v>24.961529984943532</v>
      </c>
      <c r="M81" s="104"/>
      <c r="N81" s="87"/>
    </row>
    <row r="82" spans="1:21" ht="66.650000000000006" customHeight="1" x14ac:dyDescent="0.3">
      <c r="A82" s="142" t="s">
        <v>159</v>
      </c>
      <c r="B82" s="131">
        <v>31010200</v>
      </c>
      <c r="C82" s="92">
        <v>23</v>
      </c>
      <c r="D82" s="92">
        <v>34.465000000000003</v>
      </c>
      <c r="E82" s="132">
        <v>97.573460000000011</v>
      </c>
      <c r="F82" s="92">
        <v>384.66435000000018</v>
      </c>
      <c r="G82" s="40">
        <f>E82-C82</f>
        <v>74.573460000000011</v>
      </c>
      <c r="H82" s="40">
        <f>IF(C82=0,0,E82/C82*100)</f>
        <v>424.23243478260872</v>
      </c>
      <c r="I82" s="40">
        <f>E82-D82</f>
        <v>63.108460000000008</v>
      </c>
      <c r="J82" s="40">
        <f>IF(D82=0,0,E82/D82*100)</f>
        <v>283.1088350500508</v>
      </c>
      <c r="K82" s="40">
        <f>E82-F82</f>
        <v>-287.09089000000017</v>
      </c>
      <c r="L82" s="40">
        <f>IF(F82=0,0,E82/F82*100)</f>
        <v>25.365870271055783</v>
      </c>
      <c r="M82" s="104"/>
      <c r="N82" s="87"/>
    </row>
    <row r="83" spans="1:21" ht="31.25" customHeight="1" x14ac:dyDescent="0.3">
      <c r="A83" s="142" t="s">
        <v>160</v>
      </c>
      <c r="B83" s="131">
        <v>31020000</v>
      </c>
      <c r="C83" s="92">
        <v>0</v>
      </c>
      <c r="D83" s="92">
        <v>0</v>
      </c>
      <c r="E83" s="132">
        <v>0</v>
      </c>
      <c r="F83" s="92">
        <v>6.2309999999999999</v>
      </c>
      <c r="G83" s="40">
        <f>E83-C83</f>
        <v>0</v>
      </c>
      <c r="H83" s="40">
        <f>IF(C83=0,0,E83/C83*100)</f>
        <v>0</v>
      </c>
      <c r="I83" s="40">
        <f>E83-D83</f>
        <v>0</v>
      </c>
      <c r="J83" s="40">
        <f>IF(D83=0,0,E83/D83*100)</f>
        <v>0</v>
      </c>
      <c r="K83" s="40">
        <f>E83-F83</f>
        <v>-6.2309999999999999</v>
      </c>
      <c r="L83" s="40">
        <f>IF(F83=0,0,E83/F83*100)</f>
        <v>0</v>
      </c>
      <c r="M83" s="104"/>
      <c r="N83" s="87"/>
    </row>
    <row r="84" spans="1:21" ht="23.25" customHeight="1" x14ac:dyDescent="0.3">
      <c r="A84" s="145" t="s">
        <v>161</v>
      </c>
      <c r="B84" s="146"/>
      <c r="C84" s="147">
        <f t="shared" ref="C84:F84" si="0">C10+C45+C81</f>
        <v>5983174.7699999996</v>
      </c>
      <c r="D84" s="147">
        <f t="shared" si="0"/>
        <v>6491617.9842399992</v>
      </c>
      <c r="E84" s="148">
        <f t="shared" si="0"/>
        <v>6766787.5894500008</v>
      </c>
      <c r="F84" s="147">
        <f t="shared" si="0"/>
        <v>5513025.0040899999</v>
      </c>
      <c r="G84" s="149">
        <f>E84-C84</f>
        <v>783612.81945000123</v>
      </c>
      <c r="H84" s="149">
        <f>IF(C84=0,0,E84/C84*100)</f>
        <v>113.09694016258864</v>
      </c>
      <c r="I84" s="149">
        <f>E84-D84</f>
        <v>275169.60521000158</v>
      </c>
      <c r="J84" s="149">
        <f>IF(D84=0,0,E84/D84*100)</f>
        <v>104.2388447052498</v>
      </c>
      <c r="K84" s="149">
        <f>E84-F84</f>
        <v>1253762.5853600008</v>
      </c>
      <c r="L84" s="149">
        <f>IF(F84=0,0,E84/F84*100)</f>
        <v>122.7418265730676</v>
      </c>
      <c r="M84" s="150"/>
      <c r="N84" s="87"/>
    </row>
    <row r="85" spans="1:21" x14ac:dyDescent="0.3">
      <c r="D85" s="66"/>
    </row>
    <row r="86" spans="1:21" x14ac:dyDescent="0.3">
      <c r="D86" s="66"/>
    </row>
    <row r="87" spans="1:21" s="152" customFormat="1" x14ac:dyDescent="0.3">
      <c r="A87" s="2"/>
      <c r="B87" s="66"/>
      <c r="C87" s="66"/>
      <c r="D87" s="66"/>
      <c r="F87" s="66"/>
      <c r="G87" s="73"/>
      <c r="H87" s="73"/>
      <c r="I87" s="73"/>
      <c r="J87" s="73"/>
      <c r="K87" s="66"/>
      <c r="L87" s="66"/>
      <c r="M87" s="2"/>
      <c r="N87" s="2"/>
      <c r="O87" s="66"/>
      <c r="P87" s="66"/>
      <c r="Q87" s="66"/>
      <c r="R87" s="66"/>
      <c r="S87" s="66"/>
      <c r="T87" s="66"/>
      <c r="U87" s="66"/>
    </row>
    <row r="88" spans="1:21" s="152" customFormat="1" x14ac:dyDescent="0.3">
      <c r="A88" s="2"/>
      <c r="B88" s="66"/>
      <c r="C88" s="66"/>
      <c r="D88" s="66"/>
      <c r="F88" s="66"/>
      <c r="G88" s="73"/>
      <c r="H88" s="73"/>
      <c r="I88" s="73"/>
      <c r="J88" s="73"/>
      <c r="K88" s="66"/>
      <c r="L88" s="66"/>
      <c r="M88" s="2"/>
      <c r="N88" s="2"/>
      <c r="O88" s="66"/>
      <c r="P88" s="66"/>
      <c r="Q88" s="66"/>
      <c r="R88" s="66"/>
      <c r="S88" s="66"/>
      <c r="T88" s="66"/>
      <c r="U88" s="66"/>
    </row>
  </sheetData>
  <mergeCells count="17">
    <mergeCell ref="A9:L9"/>
    <mergeCell ref="A84:B84"/>
    <mergeCell ref="G6:L6"/>
    <mergeCell ref="E7:E8"/>
    <mergeCell ref="F7:F8"/>
    <mergeCell ref="G7:H7"/>
    <mergeCell ref="I7:J7"/>
    <mergeCell ref="K7:L7"/>
    <mergeCell ref="A1:L1"/>
    <mergeCell ref="A2:L2"/>
    <mergeCell ref="A3:L3"/>
    <mergeCell ref="A4:L4"/>
    <mergeCell ref="A6:A8"/>
    <mergeCell ref="B6:B8"/>
    <mergeCell ref="C6:C8"/>
    <mergeCell ref="D6:D8"/>
    <mergeCell ref="E6:F6"/>
  </mergeCells>
  <printOptions horizontalCentered="1"/>
  <pageMargins left="0.15748031496062992" right="0.19685039370078741" top="0.19685039370078741" bottom="0.15748031496062992" header="0.15748031496062992" footer="0.23622047244094491"/>
  <pageSetup paperSize="9" scale="50" fitToHeight="0" orientation="landscape" r:id="rId1"/>
  <headerFooter alignWithMargins="0"/>
  <rowBreaks count="2" manualBreakCount="2">
    <brk id="32" max="17" man="1"/>
    <brk id="59" max="17"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ЗагФ_ТГ</vt:lpstr>
      <vt:lpstr>По платежах_Область</vt:lpstr>
      <vt:lpstr>'По платежах_Область'!Заголовки_для_друку</vt:lpstr>
      <vt:lpstr>ЗагФ_ТГ!Область_друку</vt:lpstr>
      <vt:lpstr>'По платежах_Область'!Область_друку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YROSLAVSKA</dc:creator>
  <cp:lastModifiedBy>YROSLAVSKA</cp:lastModifiedBy>
  <dcterms:created xsi:type="dcterms:W3CDTF">2025-03-27T08:13:12Z</dcterms:created>
  <dcterms:modified xsi:type="dcterms:W3CDTF">2025-03-27T09:32:57Z</dcterms:modified>
</cp:coreProperties>
</file>