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1" i="1"/>
  <c r="H21"/>
  <c r="F21"/>
  <c r="I20"/>
  <c r="I21" s="1"/>
  <c r="J21" s="1"/>
  <c r="G20"/>
  <c r="G21" s="1"/>
  <c r="L17"/>
  <c r="L22" s="1"/>
  <c r="F17"/>
  <c r="F22" s="1"/>
  <c r="I16"/>
  <c r="J16" s="1"/>
  <c r="H16"/>
  <c r="G16"/>
  <c r="J15"/>
  <c r="I15"/>
  <c r="K15" s="1"/>
  <c r="H15"/>
  <c r="G15"/>
  <c r="K14"/>
  <c r="J14"/>
  <c r="I14"/>
  <c r="H14"/>
  <c r="K13"/>
  <c r="J13"/>
  <c r="I12"/>
  <c r="K12" s="1"/>
  <c r="I11"/>
  <c r="H11"/>
  <c r="K11" s="1"/>
  <c r="G11"/>
  <c r="G17" s="1"/>
  <c r="K10"/>
  <c r="J10"/>
  <c r="L9"/>
  <c r="L18" s="1"/>
  <c r="L23" s="1"/>
  <c r="H9"/>
  <c r="G9"/>
  <c r="F9"/>
  <c r="J8"/>
  <c r="I8"/>
  <c r="K8" s="1"/>
  <c r="I7"/>
  <c r="K7" s="1"/>
  <c r="G18" l="1"/>
  <c r="K16"/>
  <c r="K20"/>
  <c r="K21" s="1"/>
  <c r="F18"/>
  <c r="F23" s="1"/>
  <c r="I17"/>
  <c r="I22" s="1"/>
  <c r="J22" s="1"/>
  <c r="J20"/>
  <c r="K9"/>
  <c r="G23"/>
  <c r="G22"/>
  <c r="K17"/>
  <c r="K22" s="1"/>
  <c r="J7"/>
  <c r="I9"/>
  <c r="J12"/>
  <c r="H17"/>
  <c r="H22" s="1"/>
  <c r="J11"/>
  <c r="J9" l="1"/>
  <c r="I18"/>
  <c r="K18"/>
  <c r="K23" s="1"/>
  <c r="J17"/>
  <c r="H18"/>
  <c r="H23" s="1"/>
  <c r="I23" l="1"/>
  <c r="J23" s="1"/>
  <c r="J18"/>
</calcChain>
</file>

<file path=xl/sharedStrings.xml><?xml version="1.0" encoding="utf-8"?>
<sst xmlns="http://schemas.openxmlformats.org/spreadsheetml/2006/main" count="51" uniqueCount="46">
  <si>
    <t xml:space="preserve">                                       станом на 01 липня 2021 року                             </t>
  </si>
  <si>
    <t>(грн. коп.)</t>
  </si>
  <si>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</si>
  <si>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</si>
  <si>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</si>
  <si>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</si>
  <si>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</si>
  <si>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</si>
  <si>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</si>
  <si>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</si>
  <si>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Перераховано в ДБ 29.12.2017 невик. Кошти Звірка з казнач 12.01.2018</t>
  </si>
  <si>
    <t>на рік</t>
  </si>
  <si>
    <t>на 2021 рік</t>
  </si>
  <si>
    <t>на січень - червень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</si>
  <si>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</si>
  <si>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</si>
  <si>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</si>
  <si>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</si>
  <si>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</si>
  <si>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</si>
  <si>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</si>
  <si>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</si>
  <si>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</si>
  <si>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</si>
  <si>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</si>
  <si>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</si>
  <si>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Освітня субвенція з державного бюджету місцевим бюджетам</t>
  </si>
  <si>
    <t>221 1190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</si>
  <si>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</si>
  <si>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251 1180</t>
  </si>
  <si>
    <t>3220</t>
  </si>
  <si>
    <t>371 9270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</si>
  <si>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</si>
  <si>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</si>
  <si>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221 1220</t>
  </si>
  <si>
    <t>2620, 3220</t>
  </si>
  <si>
    <t>Субвенція з державного бюджету місцевим бюджетам на боротьбу з COVID-19 під час навчального процесу в закладах ЗСО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</si>
  <si>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</si>
  <si>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</si>
  <si>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</si>
  <si>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</si>
  <si>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</si>
  <si>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</si>
  <si>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</si>
  <si>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</si>
  <si>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НАДХОДЖЕННЯ ТРАНСФЕРТІВ З ДЕРЖАВНОГО БЮДЖЕТУ ДО БЮДЖЕТУ ЧЕРНІВЕЦЬКОЇ ОБЛАСТІ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</si>
</sst>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center" wrapText="1"/>
    </xf>
    <xf numFmtId="49" fontId="11" fillId="0" borderId="6" xfId="1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49" fontId="11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0" fontId="13" fillId="0" borderId="0" xfId="0" applyFont="1" applyFill="1"/>
    <xf numFmtId="0" fontId="2" fillId="0" borderId="6" xfId="0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right" vertical="center" wrapText="1"/>
    </xf>
    <xf numFmtId="0" fontId="11" fillId="0" borderId="6" xfId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vertical="center"/>
    </xf>
    <xf numFmtId="4" fontId="15" fillId="2" borderId="6" xfId="0" applyNumberFormat="1" applyFont="1" applyFill="1" applyBorder="1" applyAlignment="1">
      <alignment vertical="center"/>
    </xf>
    <xf numFmtId="4" fontId="15" fillId="0" borderId="6" xfId="0" applyNumberFormat="1" applyFont="1" applyFill="1" applyBorder="1" applyAlignment="1">
      <alignment vertical="center"/>
    </xf>
    <xf numFmtId="164" fontId="13" fillId="0" borderId="6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5" fillId="2" borderId="0" xfId="0" applyFont="1" applyFill="1"/>
    <xf numFmtId="0" fontId="17" fillId="2" borderId="0" xfId="0" applyFont="1" applyFill="1"/>
    <xf numFmtId="4" fontId="17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60" zoomScaleNormal="60" workbookViewId="0">
      <selection activeCell="G30" sqref="G30"/>
    </sheetView>
  </sheetViews>
  <sheetFormatPr defaultRowHeight="20.25"/>
  <cols>
    <col min="1" max="1" width="69.7109375" style="57" customWidth="1"/>
    <col min="2" max="3" width="0" style="58" hidden="1" customWidth="1"/>
    <col min="4" max="4" width="16.42578125" style="8" customWidth="1"/>
    <col min="5" max="5" width="0" style="8" hidden="1" customWidth="1"/>
    <col min="6" max="6" width="0" style="59" hidden="1" customWidth="1"/>
    <col min="7" max="8" width="27.42578125" style="60" customWidth="1"/>
    <col min="9" max="9" width="27.42578125" style="61" customWidth="1"/>
    <col min="10" max="10" width="19" style="62" customWidth="1"/>
    <col min="11" max="11" width="29.28515625" style="8" customWidth="1"/>
    <col min="12" max="12" width="0" style="56" hidden="1" customWidth="1"/>
    <col min="13" max="16384" width="9.140625" style="8"/>
  </cols>
  <sheetData>
    <row r="1" spans="1:12" s="1" customFormat="1" ht="22.5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22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22.5">
      <c r="A3" s="2"/>
      <c r="B3" s="2"/>
      <c r="C3" s="2"/>
      <c r="D3" s="2"/>
      <c r="E3" s="2"/>
      <c r="F3" s="3"/>
      <c r="G3" s="4"/>
      <c r="H3" s="4"/>
      <c r="I3" s="5"/>
      <c r="J3" s="2"/>
      <c r="K3" s="6" t="s">
        <v>1</v>
      </c>
      <c r="L3" s="7"/>
    </row>
    <row r="4" spans="1:12">
      <c r="A4" s="71" t="s">
        <v>2</v>
      </c>
      <c r="B4" s="73" t="s">
        <v>3</v>
      </c>
      <c r="C4" s="73" t="s">
        <v>4</v>
      </c>
      <c r="D4" s="73" t="s">
        <v>5</v>
      </c>
      <c r="E4" s="75" t="s">
        <v>6</v>
      </c>
      <c r="F4" s="77" t="s">
        <v>7</v>
      </c>
      <c r="G4" s="78"/>
      <c r="H4" s="79"/>
      <c r="I4" s="80" t="s">
        <v>8</v>
      </c>
      <c r="J4" s="81"/>
      <c r="K4" s="82" t="s">
        <v>9</v>
      </c>
      <c r="L4" s="64" t="s">
        <v>10</v>
      </c>
    </row>
    <row r="5" spans="1:12">
      <c r="A5" s="72"/>
      <c r="B5" s="74"/>
      <c r="C5" s="74"/>
      <c r="D5" s="74"/>
      <c r="E5" s="76"/>
      <c r="F5" s="9" t="s">
        <v>11</v>
      </c>
      <c r="G5" s="9" t="s">
        <v>12</v>
      </c>
      <c r="H5" s="9" t="s">
        <v>13</v>
      </c>
      <c r="I5" s="10" t="s">
        <v>14</v>
      </c>
      <c r="J5" s="11" t="s">
        <v>15</v>
      </c>
      <c r="K5" s="83"/>
      <c r="L5" s="65"/>
    </row>
    <row r="6" spans="1:12" ht="25.5">
      <c r="A6" s="66" t="s">
        <v>16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ht="46.5">
      <c r="A7" s="12" t="s">
        <v>17</v>
      </c>
      <c r="B7" s="13" t="s">
        <v>18</v>
      </c>
      <c r="C7" s="13" t="s">
        <v>19</v>
      </c>
      <c r="D7" s="14">
        <v>41020100</v>
      </c>
      <c r="E7" s="14"/>
      <c r="F7" s="15">
        <v>561257500</v>
      </c>
      <c r="G7" s="15">
        <v>1098332200</v>
      </c>
      <c r="H7" s="15">
        <v>549166800</v>
      </c>
      <c r="I7" s="16">
        <f>30509266.69+30509266.69+30509266.62+30509266.62+61018533.38+30509266.69+30509266.69+30509266.62+30509266.69+30509266.96+30509266.35+30509266.35+30509266.35+30509267.3+30509266.35+30509266.35+30509267.3</f>
        <v>549166800.00000012</v>
      </c>
      <c r="J7" s="17">
        <f t="shared" ref="J7:J18" si="0">I7/H7*100</f>
        <v>100.00000000000003</v>
      </c>
      <c r="K7" s="16">
        <f>H7-I7</f>
        <v>0</v>
      </c>
      <c r="L7" s="18"/>
    </row>
    <row r="8" spans="1:12" ht="81">
      <c r="A8" s="19" t="s">
        <v>20</v>
      </c>
      <c r="B8" s="20" t="s">
        <v>21</v>
      </c>
      <c r="C8" s="20" t="s">
        <v>19</v>
      </c>
      <c r="D8" s="14">
        <v>41020200</v>
      </c>
      <c r="E8" s="21" t="s">
        <v>22</v>
      </c>
      <c r="F8" s="15">
        <v>677508800</v>
      </c>
      <c r="G8" s="15">
        <v>227846700</v>
      </c>
      <c r="H8" s="15">
        <v>113923200</v>
      </c>
      <c r="I8" s="16">
        <f>18987200+18987200+18987200+18987200+18987200+18987200</f>
        <v>113923200</v>
      </c>
      <c r="J8" s="17">
        <f t="shared" si="0"/>
        <v>100</v>
      </c>
      <c r="K8" s="16">
        <f>H8-I8</f>
        <v>0</v>
      </c>
      <c r="L8" s="18"/>
    </row>
    <row r="9" spans="1:12" s="28" customFormat="1" ht="22.5">
      <c r="A9" s="22" t="s">
        <v>23</v>
      </c>
      <c r="B9" s="23"/>
      <c r="C9" s="23"/>
      <c r="D9" s="24"/>
      <c r="E9" s="24"/>
      <c r="F9" s="25">
        <f>SUM(F7:F8)</f>
        <v>1238766300</v>
      </c>
      <c r="G9" s="25">
        <f>SUM(G7:G8)</f>
        <v>1326178900</v>
      </c>
      <c r="H9" s="25">
        <f>SUM(H7:H8)</f>
        <v>663090000</v>
      </c>
      <c r="I9" s="25">
        <f>SUM(I7:I8)</f>
        <v>663090000.00000012</v>
      </c>
      <c r="J9" s="26">
        <f t="shared" si="0"/>
        <v>100.00000000000003</v>
      </c>
      <c r="K9" s="27">
        <f>SUM(K7:K8)</f>
        <v>0</v>
      </c>
      <c r="L9" s="27">
        <f>SUM(L7:L8)</f>
        <v>0</v>
      </c>
    </row>
    <row r="10" spans="1:12" s="28" customFormat="1" ht="60.75">
      <c r="A10" s="29" t="s">
        <v>24</v>
      </c>
      <c r="B10" s="23"/>
      <c r="C10" s="23"/>
      <c r="D10" s="14">
        <v>41032300</v>
      </c>
      <c r="E10" s="24"/>
      <c r="F10" s="25"/>
      <c r="G10" s="15">
        <v>100000000</v>
      </c>
      <c r="H10" s="15">
        <v>30000000</v>
      </c>
      <c r="I10" s="15">
        <v>30000000</v>
      </c>
      <c r="J10" s="17">
        <f t="shared" si="0"/>
        <v>100</v>
      </c>
      <c r="K10" s="16">
        <f t="shared" ref="K10:K16" si="1">H10-I10</f>
        <v>0</v>
      </c>
      <c r="L10" s="27"/>
    </row>
    <row r="11" spans="1:12" ht="60.75">
      <c r="A11" s="12" t="s">
        <v>25</v>
      </c>
      <c r="B11" s="13"/>
      <c r="C11" s="13"/>
      <c r="D11" s="14">
        <v>41033000</v>
      </c>
      <c r="E11" s="14"/>
      <c r="F11" s="15"/>
      <c r="G11" s="15">
        <f>76123500+15756000+14196000</f>
        <v>106075500</v>
      </c>
      <c r="H11" s="15">
        <f>51094200+15756000</f>
        <v>66850200</v>
      </c>
      <c r="I11" s="16">
        <f>54071050+4257450+4260850+4260850</f>
        <v>66850200</v>
      </c>
      <c r="J11" s="17">
        <f t="shared" si="0"/>
        <v>100</v>
      </c>
      <c r="K11" s="16">
        <f t="shared" si="1"/>
        <v>0</v>
      </c>
      <c r="L11" s="18"/>
    </row>
    <row r="12" spans="1:12" ht="46.5">
      <c r="A12" s="12" t="s">
        <v>26</v>
      </c>
      <c r="B12" s="13" t="s">
        <v>27</v>
      </c>
      <c r="C12" s="13" t="s">
        <v>19</v>
      </c>
      <c r="D12" s="14">
        <v>41033900</v>
      </c>
      <c r="E12" s="14"/>
      <c r="F12" s="15">
        <v>1688826300</v>
      </c>
      <c r="G12" s="15">
        <v>2668824700</v>
      </c>
      <c r="H12" s="15">
        <v>1543972200</v>
      </c>
      <c r="I12" s="16">
        <f>901075700+132179700+255358400+255358400</f>
        <v>1543972200</v>
      </c>
      <c r="J12" s="17">
        <f t="shared" si="0"/>
        <v>100</v>
      </c>
      <c r="K12" s="16">
        <f t="shared" si="1"/>
        <v>0</v>
      </c>
      <c r="L12" s="18"/>
    </row>
    <row r="13" spans="1:12" ht="121.5">
      <c r="A13" s="12" t="s">
        <v>28</v>
      </c>
      <c r="B13" s="13" t="s">
        <v>29</v>
      </c>
      <c r="C13" s="13" t="s">
        <v>30</v>
      </c>
      <c r="D13" s="14">
        <v>41034400</v>
      </c>
      <c r="E13" s="21" t="s">
        <v>31</v>
      </c>
      <c r="F13" s="15">
        <v>6386400</v>
      </c>
      <c r="G13" s="15">
        <v>16298000</v>
      </c>
      <c r="H13" s="15">
        <v>2952000</v>
      </c>
      <c r="I13" s="16">
        <v>2952000</v>
      </c>
      <c r="J13" s="17">
        <f t="shared" si="0"/>
        <v>100</v>
      </c>
      <c r="K13" s="16">
        <f t="shared" si="1"/>
        <v>0</v>
      </c>
      <c r="L13" s="18">
        <v>1215</v>
      </c>
    </row>
    <row r="14" spans="1:12" ht="60.75">
      <c r="A14" s="29" t="s">
        <v>32</v>
      </c>
      <c r="B14" s="13"/>
      <c r="C14" s="13"/>
      <c r="D14" s="14">
        <v>41034500</v>
      </c>
      <c r="E14" s="21"/>
      <c r="F14" s="15"/>
      <c r="G14" s="15">
        <v>40000000</v>
      </c>
      <c r="H14" s="15">
        <f>21096000</f>
        <v>21096000</v>
      </c>
      <c r="I14" s="16">
        <f>14063000+7033000</f>
        <v>21096000</v>
      </c>
      <c r="J14" s="17">
        <f>I14/H14*100</f>
        <v>100</v>
      </c>
      <c r="K14" s="16">
        <f t="shared" si="1"/>
        <v>0</v>
      </c>
      <c r="L14" s="18"/>
    </row>
    <row r="15" spans="1:12" ht="60.75">
      <c r="A15" s="29" t="s">
        <v>33</v>
      </c>
      <c r="B15" s="30" t="s">
        <v>34</v>
      </c>
      <c r="C15" s="30" t="s">
        <v>35</v>
      </c>
      <c r="D15" s="14">
        <v>41035400</v>
      </c>
      <c r="E15" s="21"/>
      <c r="F15" s="15">
        <v>8932700</v>
      </c>
      <c r="G15" s="15">
        <f>11682000+5927800</f>
        <v>17609800</v>
      </c>
      <c r="H15" s="15">
        <f>5841000+1745400</f>
        <v>7586400</v>
      </c>
      <c r="I15" s="16">
        <f>872700+872700+872700+1275900+973500+973500+1745400</f>
        <v>7586400</v>
      </c>
      <c r="J15" s="17">
        <f>I15/H15*100</f>
        <v>100</v>
      </c>
      <c r="K15" s="16">
        <f t="shared" si="1"/>
        <v>0</v>
      </c>
      <c r="L15" s="18"/>
    </row>
    <row r="16" spans="1:12" ht="60.75">
      <c r="A16" s="29" t="s">
        <v>36</v>
      </c>
      <c r="B16" s="30" t="s">
        <v>34</v>
      </c>
      <c r="C16" s="30" t="s">
        <v>35</v>
      </c>
      <c r="D16" s="14">
        <v>41035900</v>
      </c>
      <c r="E16" s="21"/>
      <c r="F16" s="15">
        <v>8932700</v>
      </c>
      <c r="G16" s="15">
        <f>25201000+546100</f>
        <v>25747100</v>
      </c>
      <c r="H16" s="15">
        <f>546100+4628700</f>
        <v>5174800</v>
      </c>
      <c r="I16" s="16">
        <f>2603300+2571500</f>
        <v>5174800</v>
      </c>
      <c r="J16" s="17">
        <f>I16/H16*100</f>
        <v>100</v>
      </c>
      <c r="K16" s="16">
        <f t="shared" si="1"/>
        <v>0</v>
      </c>
      <c r="L16" s="18"/>
    </row>
    <row r="17" spans="1:12" s="28" customFormat="1" ht="40.5">
      <c r="A17" s="22" t="s">
        <v>37</v>
      </c>
      <c r="B17" s="23"/>
      <c r="C17" s="23"/>
      <c r="D17" s="24"/>
      <c r="E17" s="24"/>
      <c r="F17" s="25">
        <f>SUM(F11:F16)</f>
        <v>1713078100</v>
      </c>
      <c r="G17" s="25">
        <f>SUM(G10:G16)</f>
        <v>2974555100</v>
      </c>
      <c r="H17" s="25">
        <f>SUM(H10:H16)</f>
        <v>1677631600</v>
      </c>
      <c r="I17" s="25">
        <f>SUM(I10:I16)</f>
        <v>1677631600</v>
      </c>
      <c r="J17" s="26">
        <f t="shared" si="0"/>
        <v>100</v>
      </c>
      <c r="K17" s="25">
        <f>SUM(K10:K16)</f>
        <v>0</v>
      </c>
      <c r="L17" s="27">
        <f>SUM(L11:L16)</f>
        <v>1215</v>
      </c>
    </row>
    <row r="18" spans="1:12" s="28" customFormat="1" ht="22.5">
      <c r="A18" s="22" t="s">
        <v>38</v>
      </c>
      <c r="B18" s="23"/>
      <c r="C18" s="23"/>
      <c r="D18" s="24"/>
      <c r="E18" s="24"/>
      <c r="F18" s="25">
        <f>F9+F17</f>
        <v>2951844400</v>
      </c>
      <c r="G18" s="25">
        <f>G9+G17</f>
        <v>4300734000</v>
      </c>
      <c r="H18" s="25">
        <f>H9+H17</f>
        <v>2340721600</v>
      </c>
      <c r="I18" s="27">
        <f>I9+I17</f>
        <v>2340721600</v>
      </c>
      <c r="J18" s="26">
        <f t="shared" si="0"/>
        <v>100</v>
      </c>
      <c r="K18" s="27">
        <f>K9+K17</f>
        <v>0</v>
      </c>
      <c r="L18" s="27">
        <f>L9+L17</f>
        <v>1215</v>
      </c>
    </row>
    <row r="19" spans="1:12" s="28" customFormat="1" ht="25.5">
      <c r="A19" s="66" t="s">
        <v>39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01.25">
      <c r="A20" s="12" t="s">
        <v>40</v>
      </c>
      <c r="B20" s="30" t="s">
        <v>41</v>
      </c>
      <c r="C20" s="31" t="s">
        <v>35</v>
      </c>
      <c r="D20" s="14">
        <v>41037300</v>
      </c>
      <c r="E20" s="14"/>
      <c r="F20" s="15">
        <v>182873000</v>
      </c>
      <c r="G20" s="15">
        <f>123443698+207448502</f>
        <v>330892200</v>
      </c>
      <c r="H20" s="15">
        <v>134247600</v>
      </c>
      <c r="I20" s="16">
        <f>10265300+12723900+17050100+ 14337700+19686500+7730100+52454000</f>
        <v>134247600</v>
      </c>
      <c r="J20" s="17">
        <f>I20/H20*100</f>
        <v>100</v>
      </c>
      <c r="K20" s="16">
        <f>H20-I20</f>
        <v>0</v>
      </c>
      <c r="L20" s="18">
        <v>992895.67</v>
      </c>
    </row>
    <row r="21" spans="1:12" s="28" customFormat="1" ht="40.5">
      <c r="A21" s="22" t="s">
        <v>42</v>
      </c>
      <c r="B21" s="32"/>
      <c r="C21" s="32"/>
      <c r="D21" s="24"/>
      <c r="E21" s="24"/>
      <c r="F21" s="25">
        <f>SUM(F20:F20)</f>
        <v>182873000</v>
      </c>
      <c r="G21" s="25">
        <f>SUM(G20:G20)</f>
        <v>330892200</v>
      </c>
      <c r="H21" s="25">
        <f>SUM(H20:H20)</f>
        <v>134247600</v>
      </c>
      <c r="I21" s="25">
        <f>SUM(I20:I20)</f>
        <v>134247600</v>
      </c>
      <c r="J21" s="26">
        <f>I21/H21*100</f>
        <v>100</v>
      </c>
      <c r="K21" s="25">
        <f>SUM(K20:K20)</f>
        <v>0</v>
      </c>
      <c r="L21" s="27">
        <f>SUM(L20:L20)</f>
        <v>992895.67</v>
      </c>
    </row>
    <row r="22" spans="1:12" s="28" customFormat="1" ht="40.5">
      <c r="A22" s="22" t="s">
        <v>43</v>
      </c>
      <c r="B22" s="32"/>
      <c r="C22" s="32"/>
      <c r="D22" s="24"/>
      <c r="E22" s="24"/>
      <c r="F22" s="25">
        <f>F17+F21</f>
        <v>1895951100</v>
      </c>
      <c r="G22" s="25">
        <f>G17+G21</f>
        <v>3305447300</v>
      </c>
      <c r="H22" s="25">
        <f>H17+H21</f>
        <v>1811879200</v>
      </c>
      <c r="I22" s="27">
        <f>I17+I21</f>
        <v>1811879200</v>
      </c>
      <c r="J22" s="26">
        <f>I22/H22*100</f>
        <v>100</v>
      </c>
      <c r="K22" s="27">
        <f>K17+K21</f>
        <v>0</v>
      </c>
      <c r="L22" s="27">
        <f>L17+L21</f>
        <v>994110.67</v>
      </c>
    </row>
    <row r="23" spans="1:12" s="28" customFormat="1" ht="40.5">
      <c r="A23" s="22" t="s">
        <v>44</v>
      </c>
      <c r="B23" s="32"/>
      <c r="C23" s="32"/>
      <c r="D23" s="24"/>
      <c r="E23" s="24"/>
      <c r="F23" s="25">
        <f>F18+F21</f>
        <v>3134717400</v>
      </c>
      <c r="G23" s="25">
        <f>G18+G21</f>
        <v>4631626200</v>
      </c>
      <c r="H23" s="25">
        <f>H18+H21</f>
        <v>2474969200</v>
      </c>
      <c r="I23" s="27">
        <f>I18+I21</f>
        <v>2474969200</v>
      </c>
      <c r="J23" s="26">
        <f>I23/H23*100</f>
        <v>100</v>
      </c>
      <c r="K23" s="27">
        <f>K18+K21</f>
        <v>0</v>
      </c>
      <c r="L23" s="27">
        <f>L18+L21</f>
        <v>994110.67</v>
      </c>
    </row>
    <row r="24" spans="1:12" s="28" customFormat="1">
      <c r="A24" s="22"/>
      <c r="B24" s="33"/>
      <c r="C24" s="33"/>
      <c r="D24" s="34"/>
      <c r="E24" s="34"/>
      <c r="F24" s="35"/>
      <c r="G24" s="36"/>
      <c r="H24" s="36"/>
      <c r="I24" s="37"/>
      <c r="J24" s="38"/>
      <c r="K24" s="39"/>
      <c r="L24" s="40"/>
    </row>
    <row r="25" spans="1:12" s="28" customFormat="1">
      <c r="A25" s="41"/>
      <c r="B25" s="42"/>
      <c r="C25" s="42"/>
      <c r="D25" s="43"/>
      <c r="E25" s="43"/>
      <c r="F25" s="44"/>
      <c r="G25" s="45"/>
      <c r="H25" s="45"/>
      <c r="I25" s="46"/>
      <c r="J25" s="47"/>
      <c r="K25" s="48"/>
      <c r="L25" s="49"/>
    </row>
    <row r="26" spans="1:12" s="28" customFormat="1">
      <c r="A26" s="41"/>
      <c r="B26" s="42"/>
      <c r="C26" s="42"/>
      <c r="D26" s="43"/>
      <c r="E26" s="43"/>
      <c r="F26" s="44"/>
      <c r="G26" s="45"/>
      <c r="H26" s="45"/>
      <c r="I26" s="46"/>
      <c r="J26" s="47"/>
      <c r="K26" s="48"/>
      <c r="L26" s="49"/>
    </row>
    <row r="27" spans="1:12">
      <c r="A27" s="41"/>
      <c r="B27" s="42"/>
      <c r="C27" s="42"/>
      <c r="D27" s="50"/>
      <c r="E27" s="50"/>
      <c r="F27" s="51"/>
      <c r="G27" s="52"/>
      <c r="H27" s="52"/>
      <c r="I27" s="53"/>
      <c r="J27" s="54"/>
      <c r="K27" s="55"/>
    </row>
    <row r="28" spans="1:12">
      <c r="A28" s="41"/>
      <c r="B28" s="42"/>
      <c r="C28" s="42"/>
      <c r="D28" s="50"/>
      <c r="E28" s="50"/>
      <c r="F28" s="51"/>
      <c r="G28" s="52"/>
      <c r="H28" s="52"/>
      <c r="I28" s="53"/>
      <c r="J28" s="54"/>
      <c r="K28" s="55"/>
    </row>
    <row r="29" spans="1:12">
      <c r="A29" s="41"/>
      <c r="B29" s="42"/>
      <c r="C29" s="42"/>
      <c r="D29" s="50"/>
      <c r="E29" s="50"/>
      <c r="F29" s="51"/>
      <c r="G29" s="52"/>
      <c r="H29" s="52"/>
      <c r="I29" s="53"/>
      <c r="J29" s="54"/>
      <c r="K29" s="55"/>
    </row>
    <row r="30" spans="1:12">
      <c r="A30" s="41"/>
      <c r="B30" s="42"/>
      <c r="C30" s="42"/>
      <c r="D30" s="50"/>
      <c r="E30" s="50"/>
      <c r="F30" s="51"/>
      <c r="G30" s="52"/>
      <c r="H30" s="52"/>
      <c r="I30" s="53"/>
      <c r="J30" s="54"/>
      <c r="K30" s="55"/>
    </row>
    <row r="31" spans="1:12">
      <c r="A31" s="41"/>
      <c r="B31" s="42"/>
      <c r="C31" s="42"/>
      <c r="D31" s="50"/>
      <c r="E31" s="50"/>
      <c r="F31" s="51"/>
      <c r="G31" s="52"/>
      <c r="H31" s="52"/>
      <c r="I31" s="53"/>
      <c r="J31" s="54"/>
      <c r="K31" s="55"/>
    </row>
    <row r="32" spans="1:12">
      <c r="A32" s="41"/>
      <c r="B32" s="42"/>
      <c r="C32" s="42"/>
      <c r="D32" s="50"/>
      <c r="E32" s="50"/>
      <c r="F32" s="51"/>
      <c r="G32" s="52"/>
      <c r="H32" s="52"/>
      <c r="I32" s="53"/>
      <c r="J32" s="54"/>
      <c r="K32" s="55"/>
    </row>
    <row r="33" spans="1:12" s="63" customFormat="1">
      <c r="A33" s="57"/>
      <c r="B33" s="58"/>
      <c r="C33" s="58"/>
      <c r="D33" s="8"/>
      <c r="E33" s="8"/>
      <c r="F33" s="59"/>
      <c r="G33" s="60"/>
      <c r="H33" s="60"/>
      <c r="I33" s="61"/>
      <c r="J33" s="62"/>
      <c r="K33" s="8"/>
      <c r="L33" s="58"/>
    </row>
  </sheetData>
  <mergeCells count="13">
    <mergeCell ref="L4:L5"/>
    <mergeCell ref="A6:L6"/>
    <mergeCell ref="A19:L19"/>
    <mergeCell ref="A1:L1"/>
    <mergeCell ref="A2:L2"/>
    <mergeCell ref="A4:A5"/>
    <mergeCell ref="B4:B5"/>
    <mergeCell ref="C4:C5"/>
    <mergeCell ref="D4:D5"/>
    <mergeCell ref="E4:E5"/>
    <mergeCell ref="F4:H4"/>
    <mergeCell ref="I4:J4"/>
    <mergeCell ref="K4:K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2021-08-02T11:52:26Z</dcterms:modified>
</cp:coreProperties>
</file>