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сесія " sheetId="1" r:id="rId1"/>
  </sheets>
  <definedNames>
    <definedName name="_xlnm._FilterDatabase" localSheetId="0" hidden="1">'сесія '!$A$7:$BM$63</definedName>
    <definedName name="_xlnm.Print_Titles" localSheetId="0">'сесія '!$4:$7</definedName>
    <definedName name="_xlnm.Print_Area" localSheetId="0">'сесія '!$A$1:$M$64</definedName>
  </definedNames>
  <calcPr fullCalcOnLoad="1"/>
</workbook>
</file>

<file path=xl/sharedStrings.xml><?xml version="1.0" encoding="utf-8"?>
<sst xmlns="http://schemas.openxmlformats.org/spreadsheetml/2006/main" count="141" uniqueCount="83">
  <si>
    <t>Код</t>
  </si>
  <si>
    <t>Найменування</t>
  </si>
  <si>
    <t>Обласна рада</t>
  </si>
  <si>
    <t>ВСЬОГО</t>
  </si>
  <si>
    <t xml:space="preserve">в т.ч. </t>
  </si>
  <si>
    <t>Оплата комунальних послуг та енергоносіїв</t>
  </si>
  <si>
    <t>Видатки загального фонду</t>
  </si>
  <si>
    <t>Видатки спеціального фонду</t>
  </si>
  <si>
    <t xml:space="preserve">Аналіз фінансування видатків з обласного бюджету </t>
  </si>
  <si>
    <t>250000</t>
  </si>
  <si>
    <t>Освіта</t>
  </si>
  <si>
    <t>130000</t>
  </si>
  <si>
    <t>Культура і мистецтво</t>
  </si>
  <si>
    <t>Соціальний захист та соціальне забезпечення</t>
  </si>
  <si>
    <t>Кредитування</t>
  </si>
  <si>
    <t>Кошторисні призначення з урахуванням змін</t>
  </si>
  <si>
    <t>Обласна державна адміністрація</t>
  </si>
  <si>
    <t>170000</t>
  </si>
  <si>
    <t>% (до кошторисних призначень)</t>
  </si>
  <si>
    <t>Служба у справах дітей облдержадміністрації</t>
  </si>
  <si>
    <t>Управління культури  облдержадміністрації</t>
  </si>
  <si>
    <t>210000</t>
  </si>
  <si>
    <t>150000</t>
  </si>
  <si>
    <t>Касові видатки</t>
  </si>
  <si>
    <t>% (до уточненого річного розпису)</t>
  </si>
  <si>
    <t>01</t>
  </si>
  <si>
    <t>10</t>
  </si>
  <si>
    <t>15</t>
  </si>
  <si>
    <t>24</t>
  </si>
  <si>
    <t>08</t>
  </si>
  <si>
    <t>Департамент соціального захисту населення облдержадміністрації</t>
  </si>
  <si>
    <t>в т.ч.</t>
  </si>
  <si>
    <t>(тис.грн.)</t>
  </si>
  <si>
    <t>Відхилення            (+,-)</t>
  </si>
  <si>
    <t>11</t>
  </si>
  <si>
    <t>Департамент освіти і науки облдержадміністрації</t>
  </si>
  <si>
    <t>Управління молоді та спорту облдержадміністрації</t>
  </si>
  <si>
    <t>Управління цивільного захисту населення облдержадміністрації</t>
  </si>
  <si>
    <t>надано кредит</t>
  </si>
  <si>
    <t>Державне управління</t>
  </si>
  <si>
    <t>Департамент охорони здоров'я облдержадміністрації</t>
  </si>
  <si>
    <t>РАЗОМ з кредитуванням</t>
  </si>
  <si>
    <t xml:space="preserve">Повернення  коштів по кредитуванню </t>
  </si>
  <si>
    <t>09</t>
  </si>
  <si>
    <t>0100</t>
  </si>
  <si>
    <t>1000</t>
  </si>
  <si>
    <t>2000</t>
  </si>
  <si>
    <t>3000</t>
  </si>
  <si>
    <t>4000</t>
  </si>
  <si>
    <t>5000</t>
  </si>
  <si>
    <t>8000</t>
  </si>
  <si>
    <t>Охорона здоров'я *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</si>
  <si>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</si>
  <si>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</si>
  <si>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</si>
  <si>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</si>
  <si>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</si>
  <si>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Фiзична культура i спорт</t>
  </si>
  <si>
    <t>Культура i мистецтво</t>
  </si>
  <si>
    <t>Охорона здоров’я</t>
  </si>
  <si>
    <t>Управління екології та природних ресурсів облдержадміністрації</t>
  </si>
  <si>
    <t>Департамент регіонального розвитку облдержадміністрації</t>
  </si>
  <si>
    <t>Оплата праці з нарахуваннями</t>
  </si>
  <si>
    <t>02</t>
  </si>
  <si>
    <t>06</t>
  </si>
  <si>
    <t>07</t>
  </si>
  <si>
    <t>12</t>
  </si>
  <si>
    <t>28</t>
  </si>
  <si>
    <t>30</t>
  </si>
  <si>
    <t>27</t>
  </si>
  <si>
    <t>37</t>
  </si>
  <si>
    <t>23</t>
  </si>
  <si>
    <t xml:space="preserve">Департамент фінансів облдержадміністрації </t>
  </si>
  <si>
    <t xml:space="preserve">Уточнений план на  2019 рік </t>
  </si>
  <si>
    <t xml:space="preserve"> за 2020 рік</t>
  </si>
  <si>
    <t>Управління житлово-комунального господарства облдержадміністрації</t>
  </si>
  <si>
    <t>Департамент капітального будівництва та дорожнього господарства облдержадміністрації</t>
  </si>
  <si>
    <t>19</t>
  </si>
  <si>
    <t>Управління інфраструктури, капітального будівництва та експлуатації доріг облдерадміністрації</t>
  </si>
  <si>
    <t>Департамент комунікацій облдержадміністрації</t>
  </si>
  <si>
    <t>Управління агропромислового розвитку облдержадміністрації</t>
  </si>
  <si>
    <t>6000</t>
  </si>
  <si>
    <t>Житлово-комунальне господарство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</si>
</sst>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#,##0.0000"/>
    <numFmt numFmtId="197" formatCode="#,##0.00000"/>
    <numFmt numFmtId="198" formatCode="#,##0.00_);\-#,##0.00"/>
  </numFmts>
  <fonts count="90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8"/>
      <name val="MS Sans Serif"/>
      <family val="2"/>
    </font>
    <font>
      <b/>
      <sz val="48"/>
      <name val="Times New Roman"/>
      <family val="1"/>
    </font>
    <font>
      <sz val="36"/>
      <name val="MS Sans Serif"/>
      <family val="2"/>
    </font>
    <font>
      <sz val="18"/>
      <color indexed="10"/>
      <name val="MS Sans Serif"/>
      <family val="2"/>
    </font>
    <font>
      <b/>
      <sz val="18"/>
      <color indexed="10"/>
      <name val="Times New Roman"/>
      <family val="1"/>
    </font>
    <font>
      <b/>
      <sz val="18"/>
      <color indexed="10"/>
      <name val="MS Sans Serif"/>
      <family val="2"/>
    </font>
    <font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MS Sans Serif"/>
      <family val="2"/>
    </font>
    <font>
      <sz val="18"/>
      <color indexed="8"/>
      <name val="MS Sans Serif"/>
      <family val="2"/>
    </font>
    <font>
      <sz val="18"/>
      <color indexed="8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18"/>
      <name val="Times New Roman"/>
      <family val="1"/>
    </font>
    <font>
      <b/>
      <sz val="18"/>
      <name val="MS Sans Serif"/>
      <family val="2"/>
    </font>
    <font>
      <sz val="18"/>
      <name val="Times New Roman"/>
      <family val="1"/>
    </font>
    <font>
      <i/>
      <sz val="24"/>
      <name val="Times New Roman"/>
      <family val="1"/>
    </font>
    <font>
      <b/>
      <sz val="28"/>
      <name val="MS Sans Serif"/>
      <family val="2"/>
    </font>
    <font>
      <sz val="36"/>
      <color indexed="10"/>
      <name val="MS Sans Serif"/>
      <family val="2"/>
    </font>
    <font>
      <b/>
      <sz val="22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10"/>
      <name val="MS Sans Serif"/>
      <family val="2"/>
    </font>
    <font>
      <i/>
      <sz val="26"/>
      <color indexed="10"/>
      <name val="Times New Roman"/>
      <family val="1"/>
    </font>
    <font>
      <i/>
      <sz val="20"/>
      <color indexed="10"/>
      <name val="Times New Roman"/>
      <family val="1"/>
    </font>
    <font>
      <i/>
      <sz val="20"/>
      <color indexed="10"/>
      <name val="MS Sans Serif"/>
      <family val="2"/>
    </font>
    <font>
      <sz val="20"/>
      <color indexed="10"/>
      <name val="Times New Roman"/>
      <family val="1"/>
    </font>
    <font>
      <sz val="20"/>
      <color indexed="10"/>
      <name val="MS Sans Serif"/>
      <family val="2"/>
    </font>
    <font>
      <b/>
      <sz val="4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sz val="24"/>
      <name val="Times New Roman"/>
      <family val="1"/>
    </font>
    <font>
      <b/>
      <sz val="48"/>
      <color indexed="10"/>
      <name val="Times New Roman"/>
      <family val="1"/>
    </font>
    <font>
      <b/>
      <sz val="28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36"/>
      <color indexed="10"/>
      <name val="Times New Roman"/>
      <family val="1"/>
    </font>
    <font>
      <b/>
      <i/>
      <sz val="20"/>
      <color indexed="10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8"/>
      <color indexed="17"/>
      <name val="Times New Roman"/>
      <family val="1"/>
    </font>
    <font>
      <sz val="28"/>
      <color indexed="17"/>
      <name val="Times New Roman"/>
      <family val="1"/>
    </font>
    <font>
      <b/>
      <sz val="28"/>
      <color indexed="17"/>
      <name val="Times New Roman"/>
      <family val="1"/>
    </font>
    <font>
      <b/>
      <i/>
      <sz val="28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8"/>
      <color rgb="FF00B050"/>
      <name val="Times New Roman"/>
      <family val="1"/>
    </font>
    <font>
      <b/>
      <sz val="28"/>
      <color rgb="FF00B050"/>
      <name val="Times New Roman"/>
      <family val="1"/>
    </font>
    <font>
      <sz val="28"/>
      <color rgb="FF00B050"/>
      <name val="Times New Roman"/>
      <family val="1"/>
    </font>
    <font>
      <b/>
      <i/>
      <sz val="2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/>
      <protection/>
    </xf>
    <xf numFmtId="188" fontId="9" fillId="33" borderId="0" xfId="0" applyNumberFormat="1" applyFont="1" applyFill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/>
      <protection/>
    </xf>
    <xf numFmtId="188" fontId="10" fillId="33" borderId="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Border="1" applyAlignment="1">
      <alignment horizontal="right" vertical="center"/>
    </xf>
    <xf numFmtId="188" fontId="10" fillId="33" borderId="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right" vertical="center"/>
    </xf>
    <xf numFmtId="4" fontId="12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center" vertical="center"/>
    </xf>
    <xf numFmtId="49" fontId="8" fillId="33" borderId="0" xfId="0" applyNumberFormat="1" applyFont="1" applyFill="1" applyBorder="1" applyAlignment="1" applyProtection="1">
      <alignment/>
      <protection/>
    </xf>
    <xf numFmtId="188" fontId="8" fillId="33" borderId="0" xfId="0" applyNumberFormat="1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188" fontId="13" fillId="33" borderId="0" xfId="0" applyNumberFormat="1" applyFont="1" applyFill="1" applyBorder="1" applyAlignment="1">
      <alignment horizontal="right" vertical="center"/>
    </xf>
    <xf numFmtId="0" fontId="14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188" fontId="16" fillId="33" borderId="0" xfId="0" applyNumberFormat="1" applyFont="1" applyFill="1" applyAlignment="1">
      <alignment horizontal="right" vertical="center"/>
    </xf>
    <xf numFmtId="195" fontId="16" fillId="33" borderId="0" xfId="0" applyNumberFormat="1" applyFont="1" applyFill="1" applyAlignment="1">
      <alignment horizontal="right" vertical="center"/>
    </xf>
    <xf numFmtId="188" fontId="15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/>
      <protection/>
    </xf>
    <xf numFmtId="49" fontId="28" fillId="33" borderId="0" xfId="0" applyNumberFormat="1" applyFont="1" applyFill="1" applyBorder="1" applyAlignment="1" applyProtection="1">
      <alignment/>
      <protection/>
    </xf>
    <xf numFmtId="188" fontId="28" fillId="33" borderId="0" xfId="0" applyNumberFormat="1" applyFont="1" applyFill="1" applyBorder="1" applyAlignment="1" applyProtection="1">
      <alignment/>
      <protection/>
    </xf>
    <xf numFmtId="4" fontId="28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 horizontal="center" vertical="center" textRotation="90" wrapText="1"/>
      <protection/>
    </xf>
    <xf numFmtId="49" fontId="9" fillId="33" borderId="0" xfId="0" applyNumberFormat="1" applyFont="1" applyFill="1" applyBorder="1" applyAlignment="1" applyProtection="1">
      <alignment/>
      <protection/>
    </xf>
    <xf numFmtId="188" fontId="9" fillId="33" borderId="0" xfId="0" applyNumberFormat="1" applyFont="1" applyFill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horizontal="center" vertical="center"/>
      <protection/>
    </xf>
    <xf numFmtId="4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88" fontId="22" fillId="0" borderId="10" xfId="0" applyNumberFormat="1" applyFont="1" applyFill="1" applyBorder="1" applyAlignment="1">
      <alignment horizontal="right" vertical="center"/>
    </xf>
    <xf numFmtId="188" fontId="20" fillId="0" borderId="10" xfId="0" applyNumberFormat="1" applyFont="1" applyFill="1" applyBorder="1" applyAlignment="1">
      <alignment horizontal="right" vertical="center"/>
    </xf>
    <xf numFmtId="188" fontId="23" fillId="33" borderId="0" xfId="0" applyNumberFormat="1" applyFont="1" applyFill="1" applyBorder="1" applyAlignment="1">
      <alignment horizontal="right" vertical="center"/>
    </xf>
    <xf numFmtId="0" fontId="24" fillId="33" borderId="0" xfId="0" applyNumberFormat="1" applyFont="1" applyFill="1" applyBorder="1" applyAlignment="1" applyProtection="1">
      <alignment/>
      <protection/>
    </xf>
    <xf numFmtId="188" fontId="25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Border="1" applyAlignment="1" applyProtection="1">
      <alignment horizontal="center"/>
      <protection/>
    </xf>
    <xf numFmtId="0" fontId="17" fillId="33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49" fontId="27" fillId="33" borderId="0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>
      <alignment horizontal="center" vertical="center"/>
    </xf>
    <xf numFmtId="188" fontId="23" fillId="33" borderId="0" xfId="0" applyNumberFormat="1" applyFont="1" applyFill="1" applyBorder="1" applyAlignment="1">
      <alignment horizontal="left" vertical="center"/>
    </xf>
    <xf numFmtId="0" fontId="18" fillId="33" borderId="0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center" vertical="center"/>
    </xf>
    <xf numFmtId="0" fontId="44" fillId="33" borderId="0" xfId="0" applyNumberFormat="1" applyFont="1" applyFill="1" applyBorder="1" applyAlignment="1" applyProtection="1">
      <alignment vertical="center" wrapText="1"/>
      <protection/>
    </xf>
    <xf numFmtId="188" fontId="10" fillId="33" borderId="0" xfId="0" applyNumberFormat="1" applyFont="1" applyFill="1" applyBorder="1" applyAlignment="1">
      <alignment horizontal="right"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88" fontId="12" fillId="33" borderId="0" xfId="0" applyNumberFormat="1" applyFont="1" applyFill="1" applyAlignment="1">
      <alignment horizontal="right" vertical="center"/>
    </xf>
    <xf numFmtId="188" fontId="9" fillId="33" borderId="0" xfId="0" applyNumberFormat="1" applyFont="1" applyFill="1" applyBorder="1" applyAlignment="1" applyProtection="1">
      <alignment/>
      <protection/>
    </xf>
    <xf numFmtId="0" fontId="45" fillId="33" borderId="12" xfId="0" applyFont="1" applyFill="1" applyBorder="1" applyAlignment="1">
      <alignment horizontal="center" vertical="center"/>
    </xf>
    <xf numFmtId="188" fontId="44" fillId="33" borderId="0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right" vertical="center"/>
    </xf>
    <xf numFmtId="188" fontId="22" fillId="0" borderId="13" xfId="0" applyNumberFormat="1" applyFont="1" applyFill="1" applyBorder="1" applyAlignment="1">
      <alignment horizontal="right" vertical="center"/>
    </xf>
    <xf numFmtId="188" fontId="86" fillId="0" borderId="10" xfId="0" applyNumberFormat="1" applyFont="1" applyFill="1" applyBorder="1" applyAlignment="1">
      <alignment horizontal="right" vertical="center"/>
    </xf>
    <xf numFmtId="188" fontId="87" fillId="0" borderId="10" xfId="0" applyNumberFormat="1" applyFont="1" applyFill="1" applyBorder="1" applyAlignment="1">
      <alignment horizontal="right" vertical="center"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9" fillId="33" borderId="15" xfId="0" applyNumberFormat="1" applyFont="1" applyFill="1" applyBorder="1" applyAlignment="1" applyProtection="1">
      <alignment horizontal="center" vertical="center" wrapText="1"/>
      <protection/>
    </xf>
    <xf numFmtId="0" fontId="39" fillId="33" borderId="16" xfId="0" applyNumberFormat="1" applyFont="1" applyFill="1" applyBorder="1" applyAlignment="1" applyProtection="1">
      <alignment horizontal="center" vertical="center" wrapText="1"/>
      <protection/>
    </xf>
    <xf numFmtId="0" fontId="39" fillId="33" borderId="17" xfId="0" applyNumberFormat="1" applyFont="1" applyFill="1" applyBorder="1" applyAlignment="1" applyProtection="1">
      <alignment horizontal="center" vertical="center" wrapText="1"/>
      <protection/>
    </xf>
    <xf numFmtId="0" fontId="18" fillId="33" borderId="15" xfId="0" applyNumberFormat="1" applyFont="1" applyFill="1" applyBorder="1" applyAlignment="1" applyProtection="1">
      <alignment horizontal="center" vertical="center" wrapText="1"/>
      <protection/>
    </xf>
    <xf numFmtId="0" fontId="18" fillId="33" borderId="17" xfId="0" applyNumberFormat="1" applyFont="1" applyFill="1" applyBorder="1" applyAlignment="1" applyProtection="1">
      <alignment horizontal="center" vertical="center" wrapText="1"/>
      <protection/>
    </xf>
    <xf numFmtId="0" fontId="18" fillId="33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39" fillId="33" borderId="27" xfId="0" applyNumberFormat="1" applyFont="1" applyFill="1" applyBorder="1" applyAlignment="1" applyProtection="1">
      <alignment horizontal="center" vertical="center" textRotation="90" wrapText="1"/>
      <protection/>
    </xf>
    <xf numFmtId="0" fontId="39" fillId="33" borderId="28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16" xfId="0" applyNumberFormat="1" applyFont="1" applyFill="1" applyBorder="1" applyAlignment="1" applyProtection="1">
      <alignment horizontal="center" vertical="center" wrapText="1"/>
      <protection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 wrapText="1"/>
    </xf>
    <xf numFmtId="188" fontId="40" fillId="0" borderId="10" xfId="0" applyNumberFormat="1" applyFont="1" applyFill="1" applyBorder="1" applyAlignment="1">
      <alignment horizontal="right" vertical="center"/>
    </xf>
    <xf numFmtId="188" fontId="43" fillId="0" borderId="10" xfId="0" applyNumberFormat="1" applyFont="1" applyFill="1" applyBorder="1" applyAlignment="1">
      <alignment horizontal="right" vertical="center"/>
    </xf>
    <xf numFmtId="188" fontId="40" fillId="0" borderId="13" xfId="0" applyNumberFormat="1" applyFont="1" applyFill="1" applyBorder="1" applyAlignment="1">
      <alignment horizontal="right" vertical="center"/>
    </xf>
    <xf numFmtId="188" fontId="20" fillId="0" borderId="13" xfId="0" applyNumberFormat="1" applyFont="1" applyFill="1" applyBorder="1" applyAlignment="1">
      <alignment horizontal="right" vertical="center"/>
    </xf>
    <xf numFmtId="188" fontId="43" fillId="0" borderId="13" xfId="0" applyNumberFormat="1" applyFont="1" applyFill="1" applyBorder="1" applyAlignment="1">
      <alignment horizontal="right" vertical="center"/>
    </xf>
    <xf numFmtId="188" fontId="30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Alignment="1">
      <alignment horizontal="right" vertical="center"/>
    </xf>
    <xf numFmtId="188" fontId="31" fillId="0" borderId="0" xfId="0" applyNumberFormat="1" applyFont="1" applyFill="1" applyAlignment="1">
      <alignment horizontal="right" vertical="center"/>
    </xf>
    <xf numFmtId="4" fontId="31" fillId="0" borderId="0" xfId="0" applyNumberFormat="1" applyFont="1" applyFill="1" applyAlignment="1">
      <alignment horizontal="right" vertical="center"/>
    </xf>
    <xf numFmtId="188" fontId="33" fillId="0" borderId="0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Alignment="1">
      <alignment horizontal="right" vertical="center"/>
    </xf>
    <xf numFmtId="188" fontId="34" fillId="0" borderId="0" xfId="0" applyNumberFormat="1" applyFont="1" applyFill="1" applyAlignment="1">
      <alignment horizontal="right" vertical="center"/>
    </xf>
    <xf numFmtId="4" fontId="34" fillId="0" borderId="0" xfId="0" applyNumberFormat="1" applyFont="1" applyFill="1" applyAlignment="1">
      <alignment horizontal="right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188" fontId="88" fillId="0" borderId="1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Alignment="1">
      <alignment horizontal="right" vertical="center"/>
    </xf>
    <xf numFmtId="188" fontId="36" fillId="0" borderId="0" xfId="0" applyNumberFormat="1" applyFont="1" applyFill="1" applyAlignment="1">
      <alignment horizontal="right" vertical="center"/>
    </xf>
    <xf numFmtId="4" fontId="36" fillId="0" borderId="0" xfId="0" applyNumberFormat="1" applyFont="1" applyFill="1" applyAlignment="1">
      <alignment horizontal="right" vertical="center"/>
    </xf>
    <xf numFmtId="188" fontId="89" fillId="0" borderId="10" xfId="0" applyNumberFormat="1" applyFont="1" applyFill="1" applyBorder="1" applyAlignment="1">
      <alignment horizontal="right" vertical="center"/>
    </xf>
    <xf numFmtId="188" fontId="47" fillId="0" borderId="10" xfId="0" applyNumberFormat="1" applyFont="1" applyFill="1" applyBorder="1" applyAlignment="1">
      <alignment horizontal="right" vertical="center"/>
    </xf>
    <xf numFmtId="49" fontId="34" fillId="0" borderId="10" xfId="0" applyNumberFormat="1" applyFont="1" applyFill="1" applyBorder="1" applyAlignment="1">
      <alignment horizontal="right" vertical="center"/>
    </xf>
    <xf numFmtId="188" fontId="34" fillId="0" borderId="10" xfId="0" applyNumberFormat="1" applyFont="1" applyFill="1" applyBorder="1" applyAlignment="1">
      <alignment horizontal="right" vertical="center"/>
    </xf>
    <xf numFmtId="49" fontId="36" fillId="0" borderId="10" xfId="0" applyNumberFormat="1" applyFont="1" applyFill="1" applyBorder="1" applyAlignment="1">
      <alignment horizontal="right" vertical="center"/>
    </xf>
    <xf numFmtId="188" fontId="36" fillId="0" borderId="10" xfId="0" applyNumberFormat="1" applyFont="1" applyFill="1" applyBorder="1" applyAlignment="1">
      <alignment horizontal="right" vertical="center"/>
    </xf>
    <xf numFmtId="49" fontId="31" fillId="0" borderId="10" xfId="0" applyNumberFormat="1" applyFont="1" applyFill="1" applyBorder="1" applyAlignment="1">
      <alignment horizontal="right" vertical="center"/>
    </xf>
    <xf numFmtId="188" fontId="31" fillId="0" borderId="10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49" fontId="31" fillId="0" borderId="31" xfId="0" applyNumberFormat="1" applyFont="1" applyFill="1" applyBorder="1" applyAlignment="1">
      <alignment horizontal="right" vertical="center"/>
    </xf>
    <xf numFmtId="188" fontId="31" fillId="0" borderId="31" xfId="0" applyNumberFormat="1" applyFont="1" applyFill="1" applyBorder="1" applyAlignment="1">
      <alignment horizontal="right" vertical="center"/>
    </xf>
    <xf numFmtId="4" fontId="31" fillId="0" borderId="31" xfId="0" applyNumberFormat="1" applyFont="1" applyFill="1" applyBorder="1" applyAlignment="1">
      <alignment horizontal="right" vertical="center"/>
    </xf>
    <xf numFmtId="0" fontId="18" fillId="0" borderId="32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188" fontId="44" fillId="0" borderId="10" xfId="0" applyNumberFormat="1" applyFont="1" applyFill="1" applyBorder="1" applyAlignment="1" applyProtection="1">
      <alignment vertical="center" wrapText="1"/>
      <protection/>
    </xf>
    <xf numFmtId="188" fontId="23" fillId="0" borderId="1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188" fontId="4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/>
    </xf>
    <xf numFmtId="188" fontId="12" fillId="0" borderId="0" xfId="0" applyNumberFormat="1" applyFont="1" applyFill="1" applyAlignment="1">
      <alignment horizontal="right" vertical="center"/>
    </xf>
    <xf numFmtId="0" fontId="32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2" fillId="0" borderId="3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M259"/>
  <sheetViews>
    <sheetView showZeros="0" tabSelected="1" zoomScale="50" zoomScaleNormal="50" zoomScaleSheetLayoutView="40" zoomScalePageLayoutView="0" workbookViewId="0" topLeftCell="A1">
      <pane xSplit="2" ySplit="7" topLeftCell="D5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64" sqref="M64"/>
    </sheetView>
  </sheetViews>
  <sheetFormatPr defaultColWidth="11.421875" defaultRowHeight="12.75"/>
  <cols>
    <col min="1" max="1" width="15.57421875" style="47" customWidth="1"/>
    <col min="2" max="2" width="60.8515625" style="12" customWidth="1"/>
    <col min="3" max="3" width="48.421875" style="20" customWidth="1"/>
    <col min="4" max="4" width="43.28125" style="20" customWidth="1"/>
    <col min="5" max="5" width="38.57421875" style="56" customWidth="1"/>
    <col min="6" max="6" width="46.00390625" style="56" customWidth="1"/>
    <col min="7" max="7" width="34.140625" style="56" customWidth="1"/>
    <col min="8" max="8" width="35.7109375" style="20" customWidth="1"/>
    <col min="9" max="9" width="40.7109375" style="20" customWidth="1"/>
    <col min="10" max="10" width="42.57421875" style="56" customWidth="1"/>
    <col min="11" max="11" width="35.8515625" style="56" customWidth="1"/>
    <col min="12" max="12" width="35.421875" style="56" customWidth="1"/>
    <col min="13" max="13" width="34.28125" style="12" customWidth="1"/>
    <col min="14" max="14" width="34.28125" style="1" hidden="1" customWidth="1"/>
    <col min="15" max="15" width="21.57421875" style="2" hidden="1" customWidth="1"/>
    <col min="16" max="16" width="25.7109375" style="3" hidden="1" customWidth="1"/>
    <col min="17" max="17" width="33.7109375" style="4" hidden="1" customWidth="1"/>
    <col min="18" max="18" width="11.421875" style="1" hidden="1" customWidth="1"/>
    <col min="19" max="19" width="24.00390625" style="1" hidden="1" customWidth="1"/>
    <col min="20" max="20" width="26.8515625" style="1" hidden="1" customWidth="1"/>
    <col min="21" max="21" width="30.00390625" style="1" hidden="1" customWidth="1"/>
    <col min="22" max="22" width="27.7109375" style="1" hidden="1" customWidth="1"/>
    <col min="23" max="16384" width="11.421875" style="1" customWidth="1"/>
  </cols>
  <sheetData>
    <row r="1" spans="1:20" s="12" customFormat="1" ht="60.75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3"/>
      <c r="O1" s="14"/>
      <c r="P1" s="15"/>
      <c r="Q1" s="16"/>
      <c r="R1" s="17"/>
      <c r="S1" s="17"/>
      <c r="T1" s="17"/>
    </row>
    <row r="2" spans="1:20" s="12" customFormat="1" ht="60.75">
      <c r="A2" s="80" t="s">
        <v>74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7"/>
      <c r="N2" s="17"/>
      <c r="O2" s="14"/>
      <c r="P2" s="15"/>
      <c r="Q2" s="16"/>
      <c r="R2" s="17"/>
      <c r="S2" s="17"/>
      <c r="T2" s="17"/>
    </row>
    <row r="3" spans="1:20" s="28" customFormat="1" ht="61.5" thickBot="1">
      <c r="A3" s="42"/>
      <c r="B3" s="43"/>
      <c r="C3" s="48"/>
      <c r="D3" s="48"/>
      <c r="E3" s="52"/>
      <c r="F3" s="52"/>
      <c r="G3" s="52"/>
      <c r="H3" s="48"/>
      <c r="I3" s="48"/>
      <c r="J3" s="52"/>
      <c r="K3" s="59"/>
      <c r="M3" s="63" t="s">
        <v>32</v>
      </c>
      <c r="N3" s="24"/>
      <c r="O3" s="25"/>
      <c r="P3" s="26"/>
      <c r="Q3" s="27"/>
      <c r="R3" s="24"/>
      <c r="S3" s="24"/>
      <c r="T3" s="24"/>
    </row>
    <row r="4" spans="1:17" s="28" customFormat="1" ht="30.75" thickBot="1">
      <c r="A4" s="81" t="s">
        <v>0</v>
      </c>
      <c r="B4" s="82" t="s">
        <v>1</v>
      </c>
      <c r="C4" s="85" t="s">
        <v>6</v>
      </c>
      <c r="D4" s="86"/>
      <c r="E4" s="86"/>
      <c r="F4" s="86"/>
      <c r="G4" s="87"/>
      <c r="H4" s="88" t="s">
        <v>24</v>
      </c>
      <c r="I4" s="92" t="s">
        <v>33</v>
      </c>
      <c r="J4" s="93" t="s">
        <v>7</v>
      </c>
      <c r="K4" s="93"/>
      <c r="L4" s="94"/>
      <c r="M4" s="70" t="s">
        <v>18</v>
      </c>
      <c r="N4" s="29"/>
      <c r="O4" s="30"/>
      <c r="P4" s="31"/>
      <c r="Q4" s="32"/>
    </row>
    <row r="5" spans="1:17" s="36" customFormat="1" ht="30.75" thickBot="1">
      <c r="A5" s="81"/>
      <c r="B5" s="83"/>
      <c r="C5" s="71" t="s">
        <v>73</v>
      </c>
      <c r="D5" s="71" t="s">
        <v>23</v>
      </c>
      <c r="E5" s="76" t="s">
        <v>4</v>
      </c>
      <c r="F5" s="77"/>
      <c r="G5" s="78"/>
      <c r="H5" s="89"/>
      <c r="I5" s="92"/>
      <c r="J5" s="79" t="s">
        <v>15</v>
      </c>
      <c r="K5" s="79" t="s">
        <v>23</v>
      </c>
      <c r="L5" s="62" t="s">
        <v>31</v>
      </c>
      <c r="M5" s="70"/>
      <c r="N5" s="29"/>
      <c r="O5" s="33"/>
      <c r="P5" s="34"/>
      <c r="Q5" s="35"/>
    </row>
    <row r="6" spans="1:17" s="36" customFormat="1" ht="23.25" customHeight="1">
      <c r="A6" s="81"/>
      <c r="B6" s="83"/>
      <c r="C6" s="72"/>
      <c r="D6" s="72"/>
      <c r="E6" s="74" t="s">
        <v>62</v>
      </c>
      <c r="F6" s="74" t="s">
        <v>5</v>
      </c>
      <c r="G6" s="74" t="s">
        <v>14</v>
      </c>
      <c r="H6" s="89"/>
      <c r="I6" s="92"/>
      <c r="J6" s="79"/>
      <c r="K6" s="79"/>
      <c r="L6" s="68" t="s">
        <v>14</v>
      </c>
      <c r="M6" s="70"/>
      <c r="N6" s="29"/>
      <c r="O6" s="33"/>
      <c r="P6" s="34"/>
      <c r="Q6" s="35"/>
    </row>
    <row r="7" spans="1:17" s="36" customFormat="1" ht="131.25" customHeight="1" thickBot="1">
      <c r="A7" s="81"/>
      <c r="B7" s="84"/>
      <c r="C7" s="73"/>
      <c r="D7" s="73"/>
      <c r="E7" s="91"/>
      <c r="F7" s="75"/>
      <c r="G7" s="75"/>
      <c r="H7" s="90"/>
      <c r="I7" s="92"/>
      <c r="J7" s="79"/>
      <c r="K7" s="79"/>
      <c r="L7" s="69"/>
      <c r="M7" s="70"/>
      <c r="N7" s="29"/>
      <c r="O7" s="33"/>
      <c r="P7" s="34"/>
      <c r="Q7" s="35"/>
    </row>
    <row r="8" spans="1:65" s="144" customFormat="1" ht="49.5" customHeight="1">
      <c r="A8" s="95" t="s">
        <v>25</v>
      </c>
      <c r="B8" s="96" t="s">
        <v>2</v>
      </c>
      <c r="C8" s="97">
        <f>SUM(C9:C11)</f>
        <v>24564.3</v>
      </c>
      <c r="D8" s="97">
        <f>SUM(D9:D11)</f>
        <v>23981.4</v>
      </c>
      <c r="E8" s="38">
        <f>SUM(E9:E11)</f>
        <v>14988.5</v>
      </c>
      <c r="F8" s="38">
        <f>SUM(F9:F11)</f>
        <v>419.5</v>
      </c>
      <c r="G8" s="98">
        <f>SUM(G9:G11)</f>
        <v>0</v>
      </c>
      <c r="H8" s="97">
        <f aca="true" t="shared" si="0" ref="H8:H15">D8/C8*100</f>
        <v>97.6270441250107</v>
      </c>
      <c r="I8" s="99">
        <f>D8-C8</f>
        <v>-582.8999999999978</v>
      </c>
      <c r="J8" s="100">
        <f>SUM(J9:J11)</f>
        <v>221</v>
      </c>
      <c r="K8" s="100">
        <f>SUM(K9:K11)</f>
        <v>221</v>
      </c>
      <c r="L8" s="101"/>
      <c r="M8" s="38">
        <f>K8/J8*100</f>
        <v>100</v>
      </c>
      <c r="N8" s="102"/>
      <c r="O8" s="103"/>
      <c r="P8" s="104"/>
      <c r="Q8" s="105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</row>
    <row r="9" spans="1:65" s="144" customFormat="1" ht="49.5" customHeight="1">
      <c r="A9" s="44" t="s">
        <v>44</v>
      </c>
      <c r="B9" s="51" t="s">
        <v>39</v>
      </c>
      <c r="C9" s="37">
        <v>24412.8</v>
      </c>
      <c r="D9" s="37">
        <v>23830</v>
      </c>
      <c r="E9" s="37">
        <v>14988.5</v>
      </c>
      <c r="F9" s="37">
        <v>419.5</v>
      </c>
      <c r="G9" s="66"/>
      <c r="H9" s="37">
        <f t="shared" si="0"/>
        <v>97.61272774937738</v>
      </c>
      <c r="I9" s="100">
        <f aca="true" t="shared" si="1" ref="I9:I63">D9-C9</f>
        <v>-582.7999999999993</v>
      </c>
      <c r="J9" s="65">
        <v>221</v>
      </c>
      <c r="K9" s="65">
        <v>221</v>
      </c>
      <c r="L9" s="100"/>
      <c r="M9" s="37">
        <f>K9/J9*100</f>
        <v>100</v>
      </c>
      <c r="N9" s="102"/>
      <c r="O9" s="103"/>
      <c r="P9" s="104"/>
      <c r="Q9" s="105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</row>
    <row r="10" spans="1:65" s="144" customFormat="1" ht="49.5" customHeight="1">
      <c r="A10" s="44" t="s">
        <v>52</v>
      </c>
      <c r="B10" s="51" t="s">
        <v>53</v>
      </c>
      <c r="C10" s="37">
        <v>81.5</v>
      </c>
      <c r="D10" s="37">
        <v>81.4</v>
      </c>
      <c r="E10" s="66">
        <v>0</v>
      </c>
      <c r="F10" s="66">
        <v>0</v>
      </c>
      <c r="G10" s="66"/>
      <c r="H10" s="37">
        <f t="shared" si="0"/>
        <v>99.87730061349694</v>
      </c>
      <c r="I10" s="100">
        <f t="shared" si="1"/>
        <v>-0.09999999999999432</v>
      </c>
      <c r="J10" s="100"/>
      <c r="K10" s="100"/>
      <c r="L10" s="100"/>
      <c r="M10" s="37"/>
      <c r="N10" s="102"/>
      <c r="O10" s="103"/>
      <c r="P10" s="104"/>
      <c r="Q10" s="105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</row>
    <row r="11" spans="1:65" s="145" customFormat="1" ht="87" customHeight="1">
      <c r="A11" s="44" t="s">
        <v>50</v>
      </c>
      <c r="B11" s="51" t="s">
        <v>54</v>
      </c>
      <c r="C11" s="37">
        <v>70</v>
      </c>
      <c r="D11" s="37">
        <v>70</v>
      </c>
      <c r="E11" s="66">
        <v>0</v>
      </c>
      <c r="F11" s="66">
        <v>0</v>
      </c>
      <c r="G11" s="66"/>
      <c r="H11" s="37">
        <f t="shared" si="0"/>
        <v>100</v>
      </c>
      <c r="I11" s="100">
        <f t="shared" si="1"/>
        <v>0</v>
      </c>
      <c r="J11" s="64"/>
      <c r="K11" s="64"/>
      <c r="L11" s="37"/>
      <c r="M11" s="37"/>
      <c r="N11" s="106"/>
      <c r="O11" s="107"/>
      <c r="P11" s="108"/>
      <c r="Q11" s="109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</row>
    <row r="12" spans="1:65" s="144" customFormat="1" ht="66.75" customHeight="1">
      <c r="A12" s="110" t="s">
        <v>63</v>
      </c>
      <c r="B12" s="111" t="s">
        <v>16</v>
      </c>
      <c r="C12" s="38">
        <f>SUM(C13:C15)</f>
        <v>13401.3</v>
      </c>
      <c r="D12" s="38">
        <f>SUM(D13:D15)</f>
        <v>12485.8</v>
      </c>
      <c r="E12" s="38">
        <f>SUM(E13:E15)</f>
        <v>1252.8</v>
      </c>
      <c r="F12" s="38">
        <f>SUM(F13:F15)</f>
        <v>17</v>
      </c>
      <c r="G12" s="67">
        <f>SUM(G13:G15)</f>
        <v>0</v>
      </c>
      <c r="H12" s="38">
        <f t="shared" si="0"/>
        <v>93.16857319812257</v>
      </c>
      <c r="I12" s="100">
        <f t="shared" si="1"/>
        <v>-915.5</v>
      </c>
      <c r="J12" s="38">
        <f>SUM(J13:J15)</f>
        <v>100</v>
      </c>
      <c r="K12" s="38">
        <f>SUM(K13:K15)</f>
        <v>29.6</v>
      </c>
      <c r="L12" s="38">
        <f>L15+L13</f>
        <v>0</v>
      </c>
      <c r="M12" s="38">
        <f>K12/J12*100</f>
        <v>29.600000000000005</v>
      </c>
      <c r="N12" s="102"/>
      <c r="O12" s="103"/>
      <c r="P12" s="104"/>
      <c r="Q12" s="105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</row>
    <row r="13" spans="1:65" s="146" customFormat="1" ht="49.5" customHeight="1">
      <c r="A13" s="44" t="s">
        <v>44</v>
      </c>
      <c r="B13" s="51" t="s">
        <v>39</v>
      </c>
      <c r="C13" s="37">
        <v>9420</v>
      </c>
      <c r="D13" s="37">
        <v>8505.6</v>
      </c>
      <c r="E13" s="66">
        <v>0</v>
      </c>
      <c r="F13" s="66">
        <v>0</v>
      </c>
      <c r="G13" s="112"/>
      <c r="H13" s="37">
        <f t="shared" si="0"/>
        <v>90.29299363057325</v>
      </c>
      <c r="I13" s="100">
        <f t="shared" si="1"/>
        <v>-914.3999999999996</v>
      </c>
      <c r="J13" s="37">
        <v>70.4</v>
      </c>
      <c r="K13" s="37"/>
      <c r="L13" s="64"/>
      <c r="M13" s="37">
        <f>K13/J13*100</f>
        <v>0</v>
      </c>
      <c r="N13" s="106"/>
      <c r="O13" s="113"/>
      <c r="P13" s="114"/>
      <c r="Q13" s="115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</row>
    <row r="14" spans="1:65" s="146" customFormat="1" ht="49.5" customHeight="1">
      <c r="A14" s="44" t="s">
        <v>45</v>
      </c>
      <c r="B14" s="51" t="s">
        <v>10</v>
      </c>
      <c r="C14" s="37">
        <v>1434.3</v>
      </c>
      <c r="D14" s="37">
        <v>1434.3</v>
      </c>
      <c r="E14" s="37">
        <v>1252.8</v>
      </c>
      <c r="F14" s="37">
        <v>17</v>
      </c>
      <c r="G14" s="112"/>
      <c r="H14" s="37">
        <f t="shared" si="0"/>
        <v>100</v>
      </c>
      <c r="I14" s="100">
        <f t="shared" si="1"/>
        <v>0</v>
      </c>
      <c r="J14" s="37">
        <v>29.6</v>
      </c>
      <c r="K14" s="37">
        <v>29.6</v>
      </c>
      <c r="L14" s="64"/>
      <c r="M14" s="37">
        <f>K14/J14*100</f>
        <v>100</v>
      </c>
      <c r="N14" s="106"/>
      <c r="O14" s="113"/>
      <c r="P14" s="114"/>
      <c r="Q14" s="115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</row>
    <row r="15" spans="1:65" s="145" customFormat="1" ht="85.5" customHeight="1">
      <c r="A15" s="44" t="s">
        <v>55</v>
      </c>
      <c r="B15" s="51" t="s">
        <v>56</v>
      </c>
      <c r="C15" s="37">
        <v>2547</v>
      </c>
      <c r="D15" s="37">
        <v>2545.9</v>
      </c>
      <c r="E15" s="37">
        <v>0</v>
      </c>
      <c r="F15" s="37">
        <v>0</v>
      </c>
      <c r="G15" s="66"/>
      <c r="H15" s="37">
        <f t="shared" si="0"/>
        <v>99.95681193561052</v>
      </c>
      <c r="I15" s="100">
        <f t="shared" si="1"/>
        <v>-1.099999999999909</v>
      </c>
      <c r="J15" s="64"/>
      <c r="K15" s="64"/>
      <c r="L15" s="37"/>
      <c r="M15" s="37"/>
      <c r="N15" s="106"/>
      <c r="O15" s="107"/>
      <c r="P15" s="108"/>
      <c r="Q15" s="109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</row>
    <row r="16" spans="1:65" s="145" customFormat="1" ht="100.5" customHeight="1">
      <c r="A16" s="110" t="s">
        <v>64</v>
      </c>
      <c r="B16" s="111" t="s">
        <v>35</v>
      </c>
      <c r="C16" s="38">
        <f aca="true" t="shared" si="2" ref="C16:H16">SUM(C17:C19)</f>
        <v>451075.10000000003</v>
      </c>
      <c r="D16" s="38">
        <f t="shared" si="2"/>
        <v>428597.7</v>
      </c>
      <c r="E16" s="38">
        <f t="shared" si="2"/>
        <v>241442.8</v>
      </c>
      <c r="F16" s="38">
        <f t="shared" si="2"/>
        <v>20293.800000000003</v>
      </c>
      <c r="G16" s="67">
        <f t="shared" si="2"/>
        <v>0</v>
      </c>
      <c r="H16" s="38">
        <f t="shared" si="2"/>
        <v>192.7738254615976</v>
      </c>
      <c r="I16" s="100">
        <f t="shared" si="1"/>
        <v>-22477.400000000023</v>
      </c>
      <c r="J16" s="38">
        <f>SUM(J17:J19)</f>
        <v>71351.29999999999</v>
      </c>
      <c r="K16" s="38">
        <f>SUM(K17:K19)</f>
        <v>48376.299999999996</v>
      </c>
      <c r="L16" s="38"/>
      <c r="M16" s="38">
        <f aca="true" t="shared" si="3" ref="M16:M23">K16/J16*100</f>
        <v>67.8001662198166</v>
      </c>
      <c r="N16" s="106"/>
      <c r="O16" s="107"/>
      <c r="P16" s="108"/>
      <c r="Q16" s="109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</row>
    <row r="17" spans="1:65" s="145" customFormat="1" ht="47.25" customHeight="1">
      <c r="A17" s="44" t="s">
        <v>45</v>
      </c>
      <c r="B17" s="51" t="s">
        <v>10</v>
      </c>
      <c r="C17" s="37">
        <v>437003.9</v>
      </c>
      <c r="D17" s="37">
        <v>416259.9</v>
      </c>
      <c r="E17" s="37">
        <v>228939.8</v>
      </c>
      <c r="F17" s="37">
        <v>19468.4</v>
      </c>
      <c r="G17" s="66"/>
      <c r="H17" s="37">
        <f>D17/C17*100</f>
        <v>95.25313160820762</v>
      </c>
      <c r="I17" s="100">
        <f t="shared" si="1"/>
        <v>-20744</v>
      </c>
      <c r="J17" s="64">
        <v>70810.5</v>
      </c>
      <c r="K17" s="64">
        <v>48224.7</v>
      </c>
      <c r="L17" s="37"/>
      <c r="M17" s="37">
        <f t="shared" si="3"/>
        <v>68.10388289872265</v>
      </c>
      <c r="N17" s="106"/>
      <c r="O17" s="107"/>
      <c r="P17" s="108"/>
      <c r="Q17" s="109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</row>
    <row r="18" spans="1:65" s="145" customFormat="1" ht="70.5" customHeight="1">
      <c r="A18" s="44" t="s">
        <v>47</v>
      </c>
      <c r="B18" s="51" t="s">
        <v>13</v>
      </c>
      <c r="C18" s="37">
        <v>1324.2</v>
      </c>
      <c r="D18" s="37">
        <v>10.8</v>
      </c>
      <c r="E18" s="37">
        <v>1474.9</v>
      </c>
      <c r="F18" s="37">
        <v>241.9</v>
      </c>
      <c r="G18" s="66"/>
      <c r="H18" s="37">
        <f>D18/C18*100</f>
        <v>0.8155867693701859</v>
      </c>
      <c r="I18" s="100">
        <f t="shared" si="1"/>
        <v>-1313.4</v>
      </c>
      <c r="J18" s="64">
        <v>208.9</v>
      </c>
      <c r="K18" s="64">
        <v>97.7</v>
      </c>
      <c r="L18" s="37"/>
      <c r="M18" s="37">
        <f t="shared" si="3"/>
        <v>46.76878889420775</v>
      </c>
      <c r="N18" s="106"/>
      <c r="O18" s="107"/>
      <c r="P18" s="108"/>
      <c r="Q18" s="109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41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</row>
    <row r="19" spans="1:65" s="145" customFormat="1" ht="62.25" customHeight="1">
      <c r="A19" s="44" t="s">
        <v>49</v>
      </c>
      <c r="B19" s="51" t="s">
        <v>57</v>
      </c>
      <c r="C19" s="37">
        <v>12747</v>
      </c>
      <c r="D19" s="37">
        <v>12327</v>
      </c>
      <c r="E19" s="37">
        <v>11028.1</v>
      </c>
      <c r="F19" s="37">
        <v>583.5</v>
      </c>
      <c r="G19" s="66"/>
      <c r="H19" s="37">
        <f>D19/C19*100</f>
        <v>96.70510708401977</v>
      </c>
      <c r="I19" s="100">
        <f t="shared" si="1"/>
        <v>-420</v>
      </c>
      <c r="J19" s="64">
        <v>331.9</v>
      </c>
      <c r="K19" s="64">
        <v>53.9</v>
      </c>
      <c r="L19" s="37"/>
      <c r="M19" s="37">
        <f t="shared" si="3"/>
        <v>16.239831274480267</v>
      </c>
      <c r="N19" s="106"/>
      <c r="O19" s="107"/>
      <c r="P19" s="108"/>
      <c r="Q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</row>
    <row r="20" spans="1:65" s="145" customFormat="1" ht="108.75" customHeight="1">
      <c r="A20" s="110" t="s">
        <v>65</v>
      </c>
      <c r="B20" s="111" t="s">
        <v>40</v>
      </c>
      <c r="C20" s="38">
        <f>C21+C22+C23+C24</f>
        <v>361414.9</v>
      </c>
      <c r="D20" s="38">
        <f>SUM(D21:D24)</f>
        <v>345791.30000000005</v>
      </c>
      <c r="E20" s="38">
        <f>SUM(E21:E24)</f>
        <v>231825.90000000002</v>
      </c>
      <c r="F20" s="38">
        <f>SUM(F21:F24)</f>
        <v>52824.5</v>
      </c>
      <c r="G20" s="67">
        <f>SUM(G21:G24)</f>
        <v>0</v>
      </c>
      <c r="H20" s="38">
        <f aca="true" t="shared" si="4" ref="H20:H26">D20/C20*100</f>
        <v>95.67710130379241</v>
      </c>
      <c r="I20" s="100">
        <f t="shared" si="1"/>
        <v>-15623.599999999977</v>
      </c>
      <c r="J20" s="38">
        <f>SUM(J21:J24)</f>
        <v>107437.8</v>
      </c>
      <c r="K20" s="38">
        <f>SUM(K21:K24)</f>
        <v>100964.3</v>
      </c>
      <c r="L20" s="38"/>
      <c r="M20" s="38">
        <f t="shared" si="3"/>
        <v>93.97465324122423</v>
      </c>
      <c r="N20" s="106"/>
      <c r="O20" s="107"/>
      <c r="P20" s="108"/>
      <c r="Q20" s="109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</row>
    <row r="21" spans="1:65" s="145" customFormat="1" ht="51" customHeight="1">
      <c r="A21" s="44" t="s">
        <v>45</v>
      </c>
      <c r="B21" s="51" t="s">
        <v>10</v>
      </c>
      <c r="C21" s="37">
        <v>35224.7</v>
      </c>
      <c r="D21" s="37">
        <v>35223.7</v>
      </c>
      <c r="E21" s="37">
        <v>25294</v>
      </c>
      <c r="F21" s="37">
        <v>2223</v>
      </c>
      <c r="G21" s="66"/>
      <c r="H21" s="37">
        <f t="shared" si="4"/>
        <v>99.99716108299006</v>
      </c>
      <c r="I21" s="100">
        <f t="shared" si="1"/>
        <v>-1</v>
      </c>
      <c r="J21" s="64">
        <v>12405.7</v>
      </c>
      <c r="K21" s="64">
        <v>8737.7</v>
      </c>
      <c r="L21" s="37"/>
      <c r="M21" s="37">
        <f t="shared" si="3"/>
        <v>70.43294614572334</v>
      </c>
      <c r="N21" s="106"/>
      <c r="O21" s="107"/>
      <c r="P21" s="108"/>
      <c r="Q21" s="109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</row>
    <row r="22" spans="1:65" s="145" customFormat="1" ht="51" customHeight="1">
      <c r="A22" s="44" t="s">
        <v>46</v>
      </c>
      <c r="B22" s="51" t="s">
        <v>51</v>
      </c>
      <c r="C22" s="37">
        <v>319384.9</v>
      </c>
      <c r="D22" s="37">
        <v>303762.4</v>
      </c>
      <c r="E22" s="37">
        <v>204734.2</v>
      </c>
      <c r="F22" s="37">
        <v>50559.3</v>
      </c>
      <c r="G22" s="66"/>
      <c r="H22" s="37">
        <f t="shared" si="4"/>
        <v>95.10856649766473</v>
      </c>
      <c r="I22" s="100">
        <f t="shared" si="1"/>
        <v>-15622.5</v>
      </c>
      <c r="J22" s="64">
        <v>95027.3</v>
      </c>
      <c r="K22" s="64">
        <v>92221.8</v>
      </c>
      <c r="L22" s="37"/>
      <c r="M22" s="37">
        <f t="shared" si="3"/>
        <v>97.04769050578096</v>
      </c>
      <c r="N22" s="106"/>
      <c r="O22" s="107"/>
      <c r="P22" s="108"/>
      <c r="Q22" s="109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</row>
    <row r="23" spans="1:65" s="145" customFormat="1" ht="51" customHeight="1">
      <c r="A23" s="44" t="s">
        <v>48</v>
      </c>
      <c r="B23" s="51" t="s">
        <v>12</v>
      </c>
      <c r="C23" s="37">
        <v>898.3</v>
      </c>
      <c r="D23" s="37">
        <v>898.2</v>
      </c>
      <c r="E23" s="37">
        <v>797.7</v>
      </c>
      <c r="F23" s="37">
        <v>42.2</v>
      </c>
      <c r="G23" s="66"/>
      <c r="H23" s="37">
        <f t="shared" si="4"/>
        <v>99.98886786151621</v>
      </c>
      <c r="I23" s="100">
        <f t="shared" si="1"/>
        <v>-0.09999999999990905</v>
      </c>
      <c r="J23" s="64">
        <v>4.8</v>
      </c>
      <c r="K23" s="64">
        <v>4.8</v>
      </c>
      <c r="L23" s="37"/>
      <c r="M23" s="37">
        <f t="shared" si="3"/>
        <v>100</v>
      </c>
      <c r="N23" s="106"/>
      <c r="O23" s="107"/>
      <c r="P23" s="108"/>
      <c r="Q23" s="109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</row>
    <row r="24" spans="1:65" s="145" customFormat="1" ht="51" customHeight="1">
      <c r="A24" s="44" t="s">
        <v>50</v>
      </c>
      <c r="B24" s="51" t="s">
        <v>54</v>
      </c>
      <c r="C24" s="37">
        <v>5907</v>
      </c>
      <c r="D24" s="37">
        <v>5907</v>
      </c>
      <c r="E24" s="37">
        <v>1000</v>
      </c>
      <c r="F24" s="37"/>
      <c r="G24" s="66"/>
      <c r="H24" s="37">
        <f t="shared" si="4"/>
        <v>100</v>
      </c>
      <c r="I24" s="100">
        <f t="shared" si="1"/>
        <v>0</v>
      </c>
      <c r="J24" s="64"/>
      <c r="K24" s="64"/>
      <c r="L24" s="37"/>
      <c r="M24" s="37"/>
      <c r="N24" s="106"/>
      <c r="O24" s="107"/>
      <c r="P24" s="108"/>
      <c r="Q24" s="109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</row>
    <row r="25" spans="1:65" s="145" customFormat="1" ht="102.75" customHeight="1">
      <c r="A25" s="110" t="s">
        <v>29</v>
      </c>
      <c r="B25" s="111" t="s">
        <v>30</v>
      </c>
      <c r="C25" s="38">
        <f aca="true" t="shared" si="5" ref="C25:H25">SUM(C26:C26)</f>
        <v>123983</v>
      </c>
      <c r="D25" s="38">
        <f t="shared" si="5"/>
        <v>121043.1</v>
      </c>
      <c r="E25" s="38">
        <f t="shared" si="5"/>
        <v>88858.4</v>
      </c>
      <c r="F25" s="38">
        <f t="shared" si="5"/>
        <v>9561.2</v>
      </c>
      <c r="G25" s="67">
        <f t="shared" si="5"/>
        <v>0</v>
      </c>
      <c r="H25" s="38">
        <f t="shared" si="5"/>
        <v>97.6287878176847</v>
      </c>
      <c r="I25" s="100">
        <f t="shared" si="1"/>
        <v>-2939.899999999994</v>
      </c>
      <c r="J25" s="38">
        <f>SUM(J26:J26)</f>
        <v>31940.5</v>
      </c>
      <c r="K25" s="38">
        <f>SUM(K26:K26)</f>
        <v>27268.9</v>
      </c>
      <c r="L25" s="38">
        <f>SUM(L26:L26)</f>
        <v>0</v>
      </c>
      <c r="M25" s="38">
        <f>SUM(M26:M26)</f>
        <v>85.37405488329864</v>
      </c>
      <c r="N25" s="106"/>
      <c r="O25" s="107"/>
      <c r="P25" s="108"/>
      <c r="Q25" s="109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</row>
    <row r="26" spans="1:65" s="145" customFormat="1" ht="70.5" customHeight="1">
      <c r="A26" s="44" t="s">
        <v>47</v>
      </c>
      <c r="B26" s="51" t="s">
        <v>13</v>
      </c>
      <c r="C26" s="37">
        <v>123983</v>
      </c>
      <c r="D26" s="37">
        <v>121043.1</v>
      </c>
      <c r="E26" s="37">
        <v>88858.4</v>
      </c>
      <c r="F26" s="37">
        <v>9561.2</v>
      </c>
      <c r="G26" s="66"/>
      <c r="H26" s="37">
        <f t="shared" si="4"/>
        <v>97.6287878176847</v>
      </c>
      <c r="I26" s="100">
        <f t="shared" si="1"/>
        <v>-2939.899999999994</v>
      </c>
      <c r="J26" s="64">
        <v>31940.5</v>
      </c>
      <c r="K26" s="64">
        <v>27268.9</v>
      </c>
      <c r="L26" s="37"/>
      <c r="M26" s="37">
        <f aca="true" t="shared" si="6" ref="M26:M32">K26/J26*100</f>
        <v>85.37405488329864</v>
      </c>
      <c r="N26" s="106"/>
      <c r="O26" s="107"/>
      <c r="P26" s="108"/>
      <c r="Q26" s="109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</row>
    <row r="27" spans="1:65" s="145" customFormat="1" ht="63.75" customHeight="1">
      <c r="A27" s="110" t="s">
        <v>43</v>
      </c>
      <c r="B27" s="111" t="s">
        <v>19</v>
      </c>
      <c r="C27" s="38">
        <f>SUM(C28:C28)</f>
        <v>4500</v>
      </c>
      <c r="D27" s="38">
        <f>SUM(D28:D28)</f>
        <v>4494.4</v>
      </c>
      <c r="E27" s="38">
        <f>SUM(E28:E28)</f>
        <v>3450.5</v>
      </c>
      <c r="F27" s="38">
        <f>SUM(F28:F28)</f>
        <v>106.9</v>
      </c>
      <c r="G27" s="67">
        <f>SUM(G28:G28)</f>
        <v>0</v>
      </c>
      <c r="H27" s="38">
        <f aca="true" t="shared" si="7" ref="H27:H34">D27/C27*100</f>
        <v>99.87555555555555</v>
      </c>
      <c r="I27" s="100">
        <f t="shared" si="1"/>
        <v>-5.600000000000364</v>
      </c>
      <c r="J27" s="38">
        <f>J28</f>
        <v>413</v>
      </c>
      <c r="K27" s="38">
        <f>SUM(K28:K28)</f>
        <v>413</v>
      </c>
      <c r="L27" s="38"/>
      <c r="M27" s="38">
        <f t="shared" si="6"/>
        <v>100</v>
      </c>
      <c r="N27" s="106"/>
      <c r="O27" s="107"/>
      <c r="P27" s="108"/>
      <c r="Q27" s="109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</row>
    <row r="28" spans="1:65" s="145" customFormat="1" ht="96" customHeight="1">
      <c r="A28" s="44" t="s">
        <v>47</v>
      </c>
      <c r="B28" s="51" t="s">
        <v>13</v>
      </c>
      <c r="C28" s="37">
        <v>4500</v>
      </c>
      <c r="D28" s="37">
        <v>4494.4</v>
      </c>
      <c r="E28" s="37">
        <v>3450.5</v>
      </c>
      <c r="F28" s="37">
        <v>106.9</v>
      </c>
      <c r="G28" s="66"/>
      <c r="H28" s="37">
        <f t="shared" si="7"/>
        <v>99.87555555555555</v>
      </c>
      <c r="I28" s="100">
        <f t="shared" si="1"/>
        <v>-5.600000000000364</v>
      </c>
      <c r="J28" s="64">
        <v>413</v>
      </c>
      <c r="K28" s="64">
        <v>413</v>
      </c>
      <c r="L28" s="37"/>
      <c r="M28" s="37">
        <f t="shared" si="6"/>
        <v>100</v>
      </c>
      <c r="N28" s="106"/>
      <c r="O28" s="107"/>
      <c r="P28" s="108"/>
      <c r="Q28" s="109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</row>
    <row r="29" spans="1:65" s="145" customFormat="1" ht="96" customHeight="1">
      <c r="A29" s="110" t="s">
        <v>26</v>
      </c>
      <c r="B29" s="111" t="s">
        <v>20</v>
      </c>
      <c r="C29" s="38">
        <f>SUM(C30:C31)</f>
        <v>144033.2</v>
      </c>
      <c r="D29" s="38">
        <f>SUM(D30:D31)</f>
        <v>137224.3</v>
      </c>
      <c r="E29" s="38">
        <f>SUM(E30:E31)</f>
        <v>37398.3</v>
      </c>
      <c r="F29" s="38">
        <f>SUM(F30:F31)</f>
        <v>1706.2</v>
      </c>
      <c r="G29" s="67">
        <f>SUM(G30:G31)</f>
        <v>0</v>
      </c>
      <c r="H29" s="38">
        <f t="shared" si="7"/>
        <v>95.27268713046712</v>
      </c>
      <c r="I29" s="100">
        <f t="shared" si="1"/>
        <v>-6808.900000000023</v>
      </c>
      <c r="J29" s="38">
        <f>SUM(J30:J31)</f>
        <v>5668.3</v>
      </c>
      <c r="K29" s="38">
        <f>SUM(K30:K31)</f>
        <v>3954.7</v>
      </c>
      <c r="L29" s="38"/>
      <c r="M29" s="38">
        <f t="shared" si="6"/>
        <v>69.7687137236914</v>
      </c>
      <c r="N29" s="106"/>
      <c r="O29" s="107"/>
      <c r="P29" s="108"/>
      <c r="Q29" s="109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</row>
    <row r="30" spans="1:65" s="145" customFormat="1" ht="96" customHeight="1">
      <c r="A30" s="44" t="s">
        <v>45</v>
      </c>
      <c r="B30" s="51" t="s">
        <v>10</v>
      </c>
      <c r="C30" s="37">
        <v>38900</v>
      </c>
      <c r="D30" s="37">
        <v>35412.4</v>
      </c>
      <c r="E30" s="37"/>
      <c r="F30" s="37"/>
      <c r="G30" s="66"/>
      <c r="H30" s="37">
        <f t="shared" si="7"/>
        <v>91.03444730077122</v>
      </c>
      <c r="I30" s="100">
        <f t="shared" si="1"/>
        <v>-3487.5999999999985</v>
      </c>
      <c r="J30" s="64">
        <v>2714.3</v>
      </c>
      <c r="K30" s="64">
        <v>1687</v>
      </c>
      <c r="L30" s="37"/>
      <c r="M30" s="37">
        <f t="shared" si="6"/>
        <v>62.15230446155546</v>
      </c>
      <c r="N30" s="106"/>
      <c r="O30" s="107"/>
      <c r="P30" s="108"/>
      <c r="Q30" s="109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</row>
    <row r="31" spans="1:65" s="145" customFormat="1" ht="96" customHeight="1">
      <c r="A31" s="44" t="s">
        <v>48</v>
      </c>
      <c r="B31" s="51" t="s">
        <v>58</v>
      </c>
      <c r="C31" s="37">
        <v>105133.2</v>
      </c>
      <c r="D31" s="37">
        <v>101811.9</v>
      </c>
      <c r="E31" s="37">
        <v>37398.3</v>
      </c>
      <c r="F31" s="37">
        <v>1706.2</v>
      </c>
      <c r="G31" s="66"/>
      <c r="H31" s="37">
        <f t="shared" si="7"/>
        <v>96.84086473159763</v>
      </c>
      <c r="I31" s="100">
        <f t="shared" si="1"/>
        <v>-3321.300000000003</v>
      </c>
      <c r="J31" s="64">
        <v>2954</v>
      </c>
      <c r="K31" s="64">
        <v>2267.7</v>
      </c>
      <c r="L31" s="37"/>
      <c r="M31" s="37">
        <f t="shared" si="6"/>
        <v>76.76709546377792</v>
      </c>
      <c r="N31" s="106"/>
      <c r="O31" s="107"/>
      <c r="P31" s="108"/>
      <c r="Q31" s="109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</row>
    <row r="32" spans="1:65" s="145" customFormat="1" ht="96" customHeight="1">
      <c r="A32" s="110" t="s">
        <v>34</v>
      </c>
      <c r="B32" s="111" t="s">
        <v>36</v>
      </c>
      <c r="C32" s="38">
        <f>SUM(C33:C34)</f>
        <v>30000</v>
      </c>
      <c r="D32" s="38">
        <f>SUM(D33:D34)</f>
        <v>29528.899999999998</v>
      </c>
      <c r="E32" s="38">
        <f>SUM(E33:E34)</f>
        <v>10415.8</v>
      </c>
      <c r="F32" s="38">
        <f>SUM(F33:F34)</f>
        <v>28</v>
      </c>
      <c r="G32" s="67">
        <f>SUM(G33:G34)</f>
        <v>0</v>
      </c>
      <c r="H32" s="38">
        <f t="shared" si="7"/>
        <v>98.42966666666666</v>
      </c>
      <c r="I32" s="100">
        <f t="shared" si="1"/>
        <v>-471.1000000000022</v>
      </c>
      <c r="J32" s="38">
        <f>SUM(J33:J34)</f>
        <v>0.1</v>
      </c>
      <c r="K32" s="38">
        <f>SUM(K33:K34)</f>
        <v>0.1</v>
      </c>
      <c r="L32" s="38"/>
      <c r="M32" s="38">
        <f t="shared" si="6"/>
        <v>100</v>
      </c>
      <c r="N32" s="106"/>
      <c r="O32" s="107"/>
      <c r="P32" s="108"/>
      <c r="Q32" s="109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</row>
    <row r="33" spans="1:65" s="145" customFormat="1" ht="96" customHeight="1">
      <c r="A33" s="44" t="s">
        <v>47</v>
      </c>
      <c r="B33" s="51" t="s">
        <v>13</v>
      </c>
      <c r="C33" s="37">
        <v>280</v>
      </c>
      <c r="D33" s="37">
        <v>207.8</v>
      </c>
      <c r="E33" s="37">
        <v>0</v>
      </c>
      <c r="F33" s="37">
        <v>0</v>
      </c>
      <c r="G33" s="66"/>
      <c r="H33" s="37">
        <f t="shared" si="7"/>
        <v>74.21428571428572</v>
      </c>
      <c r="I33" s="100">
        <f t="shared" si="1"/>
        <v>-72.19999999999999</v>
      </c>
      <c r="J33" s="64"/>
      <c r="K33" s="64"/>
      <c r="L33" s="37"/>
      <c r="M33" s="37"/>
      <c r="N33" s="106"/>
      <c r="O33" s="107"/>
      <c r="P33" s="108"/>
      <c r="Q33" s="109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</row>
    <row r="34" spans="1:65" s="145" customFormat="1" ht="96" customHeight="1">
      <c r="A34" s="44" t="s">
        <v>49</v>
      </c>
      <c r="B34" s="51" t="s">
        <v>57</v>
      </c>
      <c r="C34" s="37">
        <v>29720</v>
      </c>
      <c r="D34" s="37">
        <v>29321.1</v>
      </c>
      <c r="E34" s="37">
        <v>10415.8</v>
      </c>
      <c r="F34" s="37">
        <v>28</v>
      </c>
      <c r="G34" s="66"/>
      <c r="H34" s="37">
        <f t="shared" si="7"/>
        <v>98.65780619111709</v>
      </c>
      <c r="I34" s="100">
        <f t="shared" si="1"/>
        <v>-398.90000000000146</v>
      </c>
      <c r="J34" s="64">
        <v>0.1</v>
      </c>
      <c r="K34" s="64">
        <v>0.1</v>
      </c>
      <c r="L34" s="37"/>
      <c r="M34" s="37">
        <f>K34/J34*100</f>
        <v>100</v>
      </c>
      <c r="N34" s="106"/>
      <c r="O34" s="107"/>
      <c r="P34" s="108"/>
      <c r="Q34" s="109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</row>
    <row r="35" spans="1:65" s="145" customFormat="1" ht="127.5" customHeight="1">
      <c r="A35" s="110" t="s">
        <v>66</v>
      </c>
      <c r="B35" s="111" t="s">
        <v>75</v>
      </c>
      <c r="C35" s="38">
        <f>C36</f>
        <v>300</v>
      </c>
      <c r="D35" s="38">
        <f>D36</f>
        <v>272.7</v>
      </c>
      <c r="E35" s="67">
        <f>E36</f>
        <v>0</v>
      </c>
      <c r="F35" s="67">
        <f>F36</f>
        <v>0</v>
      </c>
      <c r="G35" s="67">
        <f>G36</f>
        <v>0</v>
      </c>
      <c r="H35" s="38">
        <f>D35/C35*100</f>
        <v>90.89999999999999</v>
      </c>
      <c r="I35" s="100">
        <f t="shared" si="1"/>
        <v>-27.30000000000001</v>
      </c>
      <c r="J35" s="38">
        <f>J36</f>
        <v>0</v>
      </c>
      <c r="K35" s="38">
        <f>SUM(K36:K36)</f>
        <v>0</v>
      </c>
      <c r="L35" s="38"/>
      <c r="M35" s="38"/>
      <c r="N35" s="106"/>
      <c r="O35" s="107"/>
      <c r="P35" s="108"/>
      <c r="Q35" s="109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</row>
    <row r="36" spans="1:65" s="145" customFormat="1" ht="96" customHeight="1">
      <c r="A36" s="44" t="s">
        <v>52</v>
      </c>
      <c r="B36" s="51" t="s">
        <v>53</v>
      </c>
      <c r="C36" s="37">
        <v>300</v>
      </c>
      <c r="D36" s="37">
        <v>272.7</v>
      </c>
      <c r="E36" s="66"/>
      <c r="F36" s="66"/>
      <c r="G36" s="66"/>
      <c r="H36" s="37">
        <f>D36/C36*100</f>
        <v>90.89999999999999</v>
      </c>
      <c r="I36" s="100">
        <f t="shared" si="1"/>
        <v>-27.30000000000001</v>
      </c>
      <c r="J36" s="64"/>
      <c r="K36" s="64"/>
      <c r="L36" s="37"/>
      <c r="M36" s="37"/>
      <c r="N36" s="106"/>
      <c r="O36" s="107"/>
      <c r="P36" s="108"/>
      <c r="Q36" s="109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</row>
    <row r="37" spans="1:65" s="145" customFormat="1" ht="132" customHeight="1">
      <c r="A37" s="110" t="s">
        <v>27</v>
      </c>
      <c r="B37" s="111" t="s">
        <v>76</v>
      </c>
      <c r="C37" s="67">
        <f>SUM(C38:C43)</f>
        <v>0</v>
      </c>
      <c r="D37" s="67">
        <f aca="true" t="shared" si="8" ref="D37:L37">SUM(D38:D43)</f>
        <v>0</v>
      </c>
      <c r="E37" s="67">
        <f t="shared" si="8"/>
        <v>0</v>
      </c>
      <c r="F37" s="67">
        <f t="shared" si="8"/>
        <v>0</v>
      </c>
      <c r="G37" s="67">
        <f t="shared" si="8"/>
        <v>0</v>
      </c>
      <c r="H37" s="37"/>
      <c r="I37" s="100">
        <f t="shared" si="1"/>
        <v>0</v>
      </c>
      <c r="J37" s="38">
        <f t="shared" si="8"/>
        <v>275161.89999999997</v>
      </c>
      <c r="K37" s="38">
        <f t="shared" si="8"/>
        <v>241682.5</v>
      </c>
      <c r="L37" s="38">
        <f t="shared" si="8"/>
        <v>0</v>
      </c>
      <c r="M37" s="37">
        <f aca="true" t="shared" si="9" ref="M37:M45">K37/J37*100</f>
        <v>87.83283586862862</v>
      </c>
      <c r="N37" s="106"/>
      <c r="O37" s="107"/>
      <c r="P37" s="108"/>
      <c r="Q37" s="109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</row>
    <row r="38" spans="1:65" s="145" customFormat="1" ht="96" customHeight="1">
      <c r="A38" s="44" t="s">
        <v>45</v>
      </c>
      <c r="B38" s="51" t="s">
        <v>10</v>
      </c>
      <c r="C38" s="66"/>
      <c r="D38" s="66"/>
      <c r="E38" s="66"/>
      <c r="F38" s="66"/>
      <c r="G38" s="66"/>
      <c r="H38" s="38"/>
      <c r="I38" s="100">
        <f t="shared" si="1"/>
        <v>0</v>
      </c>
      <c r="J38" s="64">
        <v>22645.6</v>
      </c>
      <c r="K38" s="64">
        <v>22279.7</v>
      </c>
      <c r="L38" s="37"/>
      <c r="M38" s="37">
        <f t="shared" si="9"/>
        <v>98.38423358179956</v>
      </c>
      <c r="N38" s="106"/>
      <c r="O38" s="107"/>
      <c r="P38" s="108"/>
      <c r="Q38" s="109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</row>
    <row r="39" spans="1:65" s="145" customFormat="1" ht="96" customHeight="1">
      <c r="A39" s="44" t="s">
        <v>46</v>
      </c>
      <c r="B39" s="51" t="s">
        <v>59</v>
      </c>
      <c r="C39" s="66"/>
      <c r="D39" s="66"/>
      <c r="E39" s="66"/>
      <c r="F39" s="66"/>
      <c r="G39" s="66"/>
      <c r="H39" s="38"/>
      <c r="I39" s="100">
        <f t="shared" si="1"/>
        <v>0</v>
      </c>
      <c r="J39" s="64">
        <v>13928.8</v>
      </c>
      <c r="K39" s="64">
        <v>13592.3</v>
      </c>
      <c r="L39" s="37"/>
      <c r="M39" s="37">
        <f t="shared" si="9"/>
        <v>97.58414220894836</v>
      </c>
      <c r="N39" s="106"/>
      <c r="O39" s="107"/>
      <c r="P39" s="108"/>
      <c r="Q39" s="109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</row>
    <row r="40" spans="1:65" s="145" customFormat="1" ht="96" customHeight="1">
      <c r="A40" s="44" t="s">
        <v>48</v>
      </c>
      <c r="B40" s="51" t="s">
        <v>58</v>
      </c>
      <c r="C40" s="66"/>
      <c r="D40" s="66"/>
      <c r="E40" s="66"/>
      <c r="F40" s="66"/>
      <c r="G40" s="66"/>
      <c r="H40" s="38"/>
      <c r="I40" s="100">
        <f t="shared" si="1"/>
        <v>0</v>
      </c>
      <c r="J40" s="64">
        <v>529</v>
      </c>
      <c r="K40" s="64">
        <v>508</v>
      </c>
      <c r="L40" s="37"/>
      <c r="M40" s="37">
        <f t="shared" si="9"/>
        <v>96.03024574669186</v>
      </c>
      <c r="N40" s="106"/>
      <c r="O40" s="107"/>
      <c r="P40" s="108"/>
      <c r="Q40" s="109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</row>
    <row r="41" spans="1:65" s="145" customFormat="1" ht="96" customHeight="1">
      <c r="A41" s="44" t="s">
        <v>81</v>
      </c>
      <c r="B41" s="51" t="s">
        <v>82</v>
      </c>
      <c r="C41" s="66"/>
      <c r="D41" s="66"/>
      <c r="E41" s="66"/>
      <c r="F41" s="66"/>
      <c r="G41" s="66"/>
      <c r="H41" s="38"/>
      <c r="I41" s="100"/>
      <c r="J41" s="64">
        <v>13.2</v>
      </c>
      <c r="K41" s="64"/>
      <c r="L41" s="37"/>
      <c r="M41" s="37">
        <f t="shared" si="9"/>
        <v>0</v>
      </c>
      <c r="N41" s="106"/>
      <c r="O41" s="107"/>
      <c r="P41" s="108"/>
      <c r="Q41" s="109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</row>
    <row r="42" spans="1:65" s="145" customFormat="1" ht="96" customHeight="1">
      <c r="A42" s="44" t="s">
        <v>52</v>
      </c>
      <c r="B42" s="51" t="s">
        <v>53</v>
      </c>
      <c r="C42" s="66"/>
      <c r="D42" s="66"/>
      <c r="E42" s="66"/>
      <c r="F42" s="66"/>
      <c r="G42" s="66"/>
      <c r="H42" s="38"/>
      <c r="I42" s="100">
        <f t="shared" si="1"/>
        <v>0</v>
      </c>
      <c r="J42" s="64">
        <v>237658.8</v>
      </c>
      <c r="K42" s="64">
        <v>205160</v>
      </c>
      <c r="L42" s="37"/>
      <c r="M42" s="37">
        <f t="shared" si="9"/>
        <v>86.3254379808364</v>
      </c>
      <c r="N42" s="106"/>
      <c r="O42" s="107"/>
      <c r="P42" s="108"/>
      <c r="Q42" s="109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</row>
    <row r="43" spans="1:65" s="145" customFormat="1" ht="96" customHeight="1">
      <c r="A43" s="44" t="s">
        <v>50</v>
      </c>
      <c r="B43" s="51" t="s">
        <v>54</v>
      </c>
      <c r="C43" s="66"/>
      <c r="D43" s="66"/>
      <c r="E43" s="66"/>
      <c r="F43" s="66"/>
      <c r="G43" s="66"/>
      <c r="H43" s="37"/>
      <c r="I43" s="100">
        <f t="shared" si="1"/>
        <v>0</v>
      </c>
      <c r="J43" s="64">
        <v>386.5</v>
      </c>
      <c r="K43" s="64">
        <v>142.5</v>
      </c>
      <c r="L43" s="37"/>
      <c r="M43" s="37">
        <f t="shared" si="9"/>
        <v>36.869340232858995</v>
      </c>
      <c r="N43" s="106"/>
      <c r="O43" s="107"/>
      <c r="P43" s="108"/>
      <c r="Q43" s="109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</row>
    <row r="44" spans="1:65" s="145" customFormat="1" ht="126" customHeight="1">
      <c r="A44" s="110" t="s">
        <v>77</v>
      </c>
      <c r="B44" s="111" t="s">
        <v>78</v>
      </c>
      <c r="C44" s="38">
        <f>C45</f>
        <v>8188.9</v>
      </c>
      <c r="D44" s="38">
        <f aca="true" t="shared" si="10" ref="D44:L44">D45</f>
        <v>426.5</v>
      </c>
      <c r="E44" s="67">
        <f t="shared" si="10"/>
        <v>0</v>
      </c>
      <c r="F44" s="67">
        <f t="shared" si="10"/>
        <v>0</v>
      </c>
      <c r="G44" s="67">
        <f t="shared" si="10"/>
        <v>0</v>
      </c>
      <c r="H44" s="38">
        <f t="shared" si="10"/>
        <v>5.208269730977299</v>
      </c>
      <c r="I44" s="38">
        <f t="shared" si="10"/>
        <v>-7762.4</v>
      </c>
      <c r="J44" s="38">
        <f t="shared" si="10"/>
        <v>389716.8</v>
      </c>
      <c r="K44" s="38">
        <f t="shared" si="10"/>
        <v>299648.2</v>
      </c>
      <c r="L44" s="38">
        <f t="shared" si="10"/>
        <v>0</v>
      </c>
      <c r="M44" s="37">
        <f t="shared" si="9"/>
        <v>76.88870482360525</v>
      </c>
      <c r="N44" s="106"/>
      <c r="O44" s="107"/>
      <c r="P44" s="108"/>
      <c r="Q44" s="109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</row>
    <row r="45" spans="1:65" s="145" customFormat="1" ht="126" customHeight="1">
      <c r="A45" s="44" t="s">
        <v>52</v>
      </c>
      <c r="B45" s="51" t="s">
        <v>53</v>
      </c>
      <c r="C45" s="38">
        <v>8188.9</v>
      </c>
      <c r="D45" s="38">
        <v>426.5</v>
      </c>
      <c r="E45" s="67"/>
      <c r="F45" s="67"/>
      <c r="G45" s="67"/>
      <c r="H45" s="37">
        <f aca="true" t="shared" si="11" ref="H45:H53">D45/C45*100</f>
        <v>5.208269730977299</v>
      </c>
      <c r="I45" s="100">
        <f t="shared" si="1"/>
        <v>-7762.4</v>
      </c>
      <c r="J45" s="38">
        <v>389716.8</v>
      </c>
      <c r="K45" s="38">
        <v>299648.2</v>
      </c>
      <c r="L45" s="38"/>
      <c r="M45" s="37">
        <f t="shared" si="9"/>
        <v>76.88870482360525</v>
      </c>
      <c r="N45" s="106"/>
      <c r="O45" s="107"/>
      <c r="P45" s="108"/>
      <c r="Q45" s="109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</row>
    <row r="46" spans="1:65" s="144" customFormat="1" ht="99" customHeight="1">
      <c r="A46" s="110" t="s">
        <v>71</v>
      </c>
      <c r="B46" s="111" t="s">
        <v>79</v>
      </c>
      <c r="C46" s="38">
        <f>SUM(C47:C48)</f>
        <v>2060</v>
      </c>
      <c r="D46" s="38">
        <f>SUM(D47:D48)</f>
        <v>1159.4</v>
      </c>
      <c r="E46" s="67">
        <f>SUM(E48:E48)</f>
        <v>0</v>
      </c>
      <c r="F46" s="67"/>
      <c r="G46" s="67">
        <f>SUM(G48:G48)</f>
        <v>0</v>
      </c>
      <c r="H46" s="38">
        <f t="shared" si="11"/>
        <v>56.28155339805826</v>
      </c>
      <c r="I46" s="100">
        <f t="shared" si="1"/>
        <v>-900.5999999999999</v>
      </c>
      <c r="J46" s="38">
        <f>SUM(J48:J48)</f>
        <v>0</v>
      </c>
      <c r="K46" s="38">
        <f>SUM(K48:K48)</f>
        <v>0</v>
      </c>
      <c r="L46" s="38"/>
      <c r="M46" s="38"/>
      <c r="N46" s="106"/>
      <c r="O46" s="103"/>
      <c r="P46" s="104"/>
      <c r="Q46" s="105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</row>
    <row r="47" spans="1:65" s="144" customFormat="1" ht="99" customHeight="1">
      <c r="A47" s="44" t="s">
        <v>44</v>
      </c>
      <c r="B47" s="51" t="s">
        <v>39</v>
      </c>
      <c r="C47" s="37">
        <v>760</v>
      </c>
      <c r="D47" s="37">
        <v>132.7</v>
      </c>
      <c r="E47" s="67"/>
      <c r="F47" s="67"/>
      <c r="G47" s="67"/>
      <c r="H47" s="37">
        <f t="shared" si="11"/>
        <v>17.460526315789473</v>
      </c>
      <c r="I47" s="100">
        <f t="shared" si="1"/>
        <v>-627.3</v>
      </c>
      <c r="J47" s="38"/>
      <c r="K47" s="38"/>
      <c r="L47" s="38"/>
      <c r="M47" s="38"/>
      <c r="N47" s="106"/>
      <c r="O47" s="103"/>
      <c r="P47" s="104"/>
      <c r="Q47" s="105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</row>
    <row r="48" spans="1:65" s="145" customFormat="1" ht="57" customHeight="1">
      <c r="A48" s="44" t="s">
        <v>50</v>
      </c>
      <c r="B48" s="51" t="s">
        <v>54</v>
      </c>
      <c r="C48" s="37">
        <v>1300</v>
      </c>
      <c r="D48" s="37">
        <v>1026.7</v>
      </c>
      <c r="E48" s="66"/>
      <c r="F48" s="66"/>
      <c r="G48" s="66"/>
      <c r="H48" s="37">
        <f t="shared" si="11"/>
        <v>78.97692307692307</v>
      </c>
      <c r="I48" s="100">
        <f t="shared" si="1"/>
        <v>-273.29999999999995</v>
      </c>
      <c r="J48" s="64"/>
      <c r="K48" s="37"/>
      <c r="L48" s="37"/>
      <c r="M48" s="37"/>
      <c r="N48" s="106"/>
      <c r="O48" s="107"/>
      <c r="P48" s="108"/>
      <c r="Q48" s="109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</row>
    <row r="49" spans="1:65" s="145" customFormat="1" ht="120">
      <c r="A49" s="110" t="s">
        <v>28</v>
      </c>
      <c r="B49" s="111" t="s">
        <v>80</v>
      </c>
      <c r="C49" s="38">
        <f>SUM(C50:C51)</f>
        <v>2850</v>
      </c>
      <c r="D49" s="38">
        <f>SUM(D50:D51)</f>
        <v>2535.3</v>
      </c>
      <c r="E49" s="38">
        <f>SUM(E50:E51)</f>
        <v>0</v>
      </c>
      <c r="F49" s="38">
        <f>SUM(F50:F51)</f>
        <v>0</v>
      </c>
      <c r="G49" s="38">
        <f>SUM(G50:G51)</f>
        <v>2274.5</v>
      </c>
      <c r="H49" s="38">
        <f t="shared" si="11"/>
        <v>88.9578947368421</v>
      </c>
      <c r="I49" s="100">
        <f t="shared" si="1"/>
        <v>-314.6999999999998</v>
      </c>
      <c r="J49" s="38">
        <f>SUM(J50:J51)</f>
        <v>650.8</v>
      </c>
      <c r="K49" s="38">
        <f>SUM(K50:K51)</f>
        <v>400</v>
      </c>
      <c r="L49" s="38">
        <f>SUM(L50:L51)</f>
        <v>400</v>
      </c>
      <c r="M49" s="37">
        <f aca="true" t="shared" si="12" ref="M49:M54">K49/J49*100</f>
        <v>61.46281499692686</v>
      </c>
      <c r="N49" s="106"/>
      <c r="O49" s="107"/>
      <c r="P49" s="108"/>
      <c r="Q49" s="109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</row>
    <row r="50" spans="1:65" s="145" customFormat="1" ht="57" customHeight="1">
      <c r="A50" s="44" t="s">
        <v>52</v>
      </c>
      <c r="B50" s="51" t="s">
        <v>53</v>
      </c>
      <c r="C50" s="37">
        <v>350</v>
      </c>
      <c r="D50" s="37">
        <v>260.8</v>
      </c>
      <c r="E50" s="66"/>
      <c r="F50" s="66"/>
      <c r="G50" s="66"/>
      <c r="H50" s="37">
        <f t="shared" si="11"/>
        <v>74.51428571428572</v>
      </c>
      <c r="I50" s="100">
        <f t="shared" si="1"/>
        <v>-89.19999999999999</v>
      </c>
      <c r="J50" s="64">
        <v>100</v>
      </c>
      <c r="K50" s="37">
        <v>0</v>
      </c>
      <c r="L50" s="37"/>
      <c r="M50" s="37">
        <f t="shared" si="12"/>
        <v>0</v>
      </c>
      <c r="N50" s="106"/>
      <c r="O50" s="107"/>
      <c r="P50" s="108"/>
      <c r="Q50" s="109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</row>
    <row r="51" spans="1:65" s="145" customFormat="1" ht="57" customHeight="1">
      <c r="A51" s="44" t="s">
        <v>50</v>
      </c>
      <c r="B51" s="51" t="s">
        <v>54</v>
      </c>
      <c r="C51" s="37">
        <v>2500</v>
      </c>
      <c r="D51" s="37">
        <v>2274.5</v>
      </c>
      <c r="E51" s="37"/>
      <c r="F51" s="37"/>
      <c r="G51" s="37">
        <v>2274.5</v>
      </c>
      <c r="H51" s="37">
        <f t="shared" si="11"/>
        <v>90.98</v>
      </c>
      <c r="I51" s="100">
        <f t="shared" si="1"/>
        <v>-225.5</v>
      </c>
      <c r="J51" s="64">
        <v>550.8</v>
      </c>
      <c r="K51" s="37">
        <v>400</v>
      </c>
      <c r="L51" s="37">
        <v>400</v>
      </c>
      <c r="M51" s="37">
        <f t="shared" si="12"/>
        <v>72.62164124909224</v>
      </c>
      <c r="N51" s="106"/>
      <c r="O51" s="107"/>
      <c r="P51" s="108"/>
      <c r="Q51" s="109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</row>
    <row r="52" spans="1:65" s="145" customFormat="1" ht="106.5" customHeight="1">
      <c r="A52" s="110" t="s">
        <v>69</v>
      </c>
      <c r="B52" s="111" t="s">
        <v>61</v>
      </c>
      <c r="C52" s="38">
        <f aca="true" t="shared" si="13" ref="C52:H52">SUM(C53:C53)</f>
        <v>3000</v>
      </c>
      <c r="D52" s="38">
        <f t="shared" si="13"/>
        <v>1862.4</v>
      </c>
      <c r="E52" s="38">
        <f t="shared" si="13"/>
        <v>0</v>
      </c>
      <c r="F52" s="38">
        <f t="shared" si="13"/>
        <v>0</v>
      </c>
      <c r="G52" s="38">
        <f t="shared" si="13"/>
        <v>0</v>
      </c>
      <c r="H52" s="38">
        <f t="shared" si="13"/>
        <v>62.08</v>
      </c>
      <c r="I52" s="100">
        <f t="shared" si="1"/>
        <v>-1137.6</v>
      </c>
      <c r="J52" s="38">
        <f>J53</f>
        <v>0</v>
      </c>
      <c r="K52" s="38">
        <f>K53</f>
        <v>0</v>
      </c>
      <c r="L52" s="38"/>
      <c r="M52" s="64"/>
      <c r="N52" s="106"/>
      <c r="O52" s="107"/>
      <c r="P52" s="108"/>
      <c r="Q52" s="109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</row>
    <row r="53" spans="1:65" s="145" customFormat="1" ht="83.25" customHeight="1">
      <c r="A53" s="44" t="s">
        <v>52</v>
      </c>
      <c r="B53" s="51" t="s">
        <v>53</v>
      </c>
      <c r="C53" s="37">
        <v>3000</v>
      </c>
      <c r="D53" s="37">
        <v>1862.4</v>
      </c>
      <c r="E53" s="66"/>
      <c r="F53" s="66"/>
      <c r="G53" s="66"/>
      <c r="H53" s="37">
        <f t="shared" si="11"/>
        <v>62.08</v>
      </c>
      <c r="I53" s="100">
        <f t="shared" si="1"/>
        <v>-1137.6</v>
      </c>
      <c r="J53" s="64"/>
      <c r="K53" s="64"/>
      <c r="L53" s="37"/>
      <c r="M53" s="64"/>
      <c r="N53" s="106"/>
      <c r="O53" s="107"/>
      <c r="P53" s="108"/>
      <c r="Q53" s="109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</row>
    <row r="54" spans="1:65" s="145" customFormat="1" ht="98.25" customHeight="1">
      <c r="A54" s="110" t="s">
        <v>67</v>
      </c>
      <c r="B54" s="111" t="s">
        <v>60</v>
      </c>
      <c r="C54" s="116">
        <f>SUM(C55:C55)</f>
        <v>0</v>
      </c>
      <c r="D54" s="116">
        <f>SUM(D55:D55)</f>
        <v>0</v>
      </c>
      <c r="E54" s="116">
        <f>SUM(E55:E55)</f>
        <v>0</v>
      </c>
      <c r="F54" s="116">
        <f>SUM(F55:F55)</f>
        <v>0</v>
      </c>
      <c r="G54" s="66"/>
      <c r="H54" s="117"/>
      <c r="I54" s="100">
        <f t="shared" si="1"/>
        <v>0</v>
      </c>
      <c r="J54" s="38">
        <f>SUM(J55:J55)</f>
        <v>2339.6</v>
      </c>
      <c r="K54" s="38">
        <f>SUM(K55:K55)</f>
        <v>0</v>
      </c>
      <c r="L54" s="38">
        <f>L55</f>
        <v>0</v>
      </c>
      <c r="M54" s="38">
        <f t="shared" si="12"/>
        <v>0</v>
      </c>
      <c r="N54" s="106"/>
      <c r="O54" s="118" t="s">
        <v>11</v>
      </c>
      <c r="P54" s="119" t="e">
        <f>#REF!+#REF!</f>
        <v>#REF!</v>
      </c>
      <c r="Q54" s="109">
        <v>563048.24</v>
      </c>
      <c r="R54" s="108"/>
      <c r="S54" s="118" t="s">
        <v>11</v>
      </c>
      <c r="T54" s="119" t="e">
        <f>#REF!+#REF!</f>
        <v>#REF!</v>
      </c>
      <c r="U54" s="109">
        <v>1898714.61</v>
      </c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</row>
    <row r="55" spans="1:65" s="145" customFormat="1" ht="49.5" customHeight="1">
      <c r="A55" s="44" t="s">
        <v>50</v>
      </c>
      <c r="B55" s="51" t="s">
        <v>54</v>
      </c>
      <c r="C55" s="66"/>
      <c r="D55" s="66"/>
      <c r="E55" s="66"/>
      <c r="F55" s="66"/>
      <c r="G55" s="66"/>
      <c r="H55" s="37"/>
      <c r="I55" s="100">
        <f t="shared" si="1"/>
        <v>0</v>
      </c>
      <c r="J55" s="37">
        <v>2339.6</v>
      </c>
      <c r="K55" s="37"/>
      <c r="L55" s="37"/>
      <c r="M55" s="37">
        <f>K55/J55*100</f>
        <v>0</v>
      </c>
      <c r="N55" s="106"/>
      <c r="O55" s="118" t="s">
        <v>22</v>
      </c>
      <c r="P55" s="119" t="e">
        <f>#REF!</f>
        <v>#REF!</v>
      </c>
      <c r="Q55" s="109">
        <v>3164009.74</v>
      </c>
      <c r="R55" s="108"/>
      <c r="S55" s="118" t="s">
        <v>22</v>
      </c>
      <c r="T55" s="119" t="e">
        <f>#REF!</f>
        <v>#REF!</v>
      </c>
      <c r="U55" s="109">
        <v>10043826</v>
      </c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</row>
    <row r="56" spans="1:65" s="145" customFormat="1" ht="105" customHeight="1">
      <c r="A56" s="110" t="s">
        <v>68</v>
      </c>
      <c r="B56" s="111" t="s">
        <v>37</v>
      </c>
      <c r="C56" s="117">
        <f>SUM(C57:C57)</f>
        <v>340</v>
      </c>
      <c r="D56" s="117">
        <f>SUM(D57:D57)</f>
        <v>284.1</v>
      </c>
      <c r="E56" s="116">
        <f>SUM(E57:E57)</f>
        <v>0</v>
      </c>
      <c r="F56" s="116">
        <f>SUM(F57:F57)</f>
        <v>0</v>
      </c>
      <c r="G56" s="116">
        <f>SUM(G57:G57)</f>
        <v>0</v>
      </c>
      <c r="H56" s="38">
        <f aca="true" t="shared" si="14" ref="H56:H61">D56/C56*100</f>
        <v>83.55882352941177</v>
      </c>
      <c r="I56" s="100">
        <f t="shared" si="1"/>
        <v>-55.89999999999998</v>
      </c>
      <c r="J56" s="38">
        <f>SUM(J57)</f>
        <v>0</v>
      </c>
      <c r="K56" s="38">
        <f>SUM(K57)</f>
        <v>0</v>
      </c>
      <c r="L56" s="37"/>
      <c r="M56" s="38"/>
      <c r="N56" s="106"/>
      <c r="O56" s="118" t="s">
        <v>17</v>
      </c>
      <c r="P56" s="119" t="e">
        <f>#REF!</f>
        <v>#REF!</v>
      </c>
      <c r="Q56" s="109">
        <v>44837780.21</v>
      </c>
      <c r="R56" s="108"/>
      <c r="S56" s="118" t="s">
        <v>17</v>
      </c>
      <c r="T56" s="119" t="e">
        <f>#REF!</f>
        <v>#REF!</v>
      </c>
      <c r="U56" s="109">
        <v>60305781</v>
      </c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</row>
    <row r="57" spans="1:65" s="145" customFormat="1" ht="96.75" customHeight="1">
      <c r="A57" s="44" t="s">
        <v>50</v>
      </c>
      <c r="B57" s="51" t="s">
        <v>54</v>
      </c>
      <c r="C57" s="37">
        <v>340</v>
      </c>
      <c r="D57" s="37">
        <v>284.1</v>
      </c>
      <c r="E57" s="66"/>
      <c r="F57" s="66"/>
      <c r="G57" s="66"/>
      <c r="H57" s="37">
        <f t="shared" si="14"/>
        <v>83.55882352941177</v>
      </c>
      <c r="I57" s="100">
        <f t="shared" si="1"/>
        <v>-55.89999999999998</v>
      </c>
      <c r="J57" s="37"/>
      <c r="K57" s="37"/>
      <c r="L57" s="37"/>
      <c r="M57" s="37"/>
      <c r="N57" s="106"/>
      <c r="O57" s="118" t="s">
        <v>21</v>
      </c>
      <c r="P57" s="119">
        <f>K57</f>
        <v>0</v>
      </c>
      <c r="Q57" s="109">
        <v>18270</v>
      </c>
      <c r="R57" s="108"/>
      <c r="S57" s="118" t="s">
        <v>21</v>
      </c>
      <c r="T57" s="119" t="e">
        <f>#REF!+J57</f>
        <v>#REF!</v>
      </c>
      <c r="U57" s="109">
        <v>763980.93</v>
      </c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</row>
    <row r="58" spans="1:65" s="144" customFormat="1" ht="91.5" customHeight="1">
      <c r="A58" s="110" t="s">
        <v>70</v>
      </c>
      <c r="B58" s="111" t="s">
        <v>72</v>
      </c>
      <c r="C58" s="38">
        <f>SUM(C60+C59)</f>
        <v>426869.5</v>
      </c>
      <c r="D58" s="38">
        <f>SUM(D60)</f>
        <v>408573.9</v>
      </c>
      <c r="E58" s="67">
        <f>E60</f>
        <v>0</v>
      </c>
      <c r="F58" s="67"/>
      <c r="G58" s="67">
        <f>G60</f>
        <v>0</v>
      </c>
      <c r="H58" s="37">
        <f t="shared" si="14"/>
        <v>95.71400627123748</v>
      </c>
      <c r="I58" s="100">
        <f t="shared" si="1"/>
        <v>-18295.599999999977</v>
      </c>
      <c r="J58" s="38">
        <f>J60</f>
        <v>87255</v>
      </c>
      <c r="K58" s="38">
        <f>K60</f>
        <v>2552.7</v>
      </c>
      <c r="L58" s="38"/>
      <c r="M58" s="38">
        <f>K58/J58*100</f>
        <v>2.9255630049853876</v>
      </c>
      <c r="N58" s="102"/>
      <c r="O58" s="120" t="s">
        <v>9</v>
      </c>
      <c r="P58" s="121" t="e">
        <f>#REF!+#REF!+#REF!+#REF!+#REF!+#REF!+#REF!+K60</f>
        <v>#REF!</v>
      </c>
      <c r="Q58" s="115">
        <f>949575.37+37735190.37</f>
        <v>38684765.739999995</v>
      </c>
      <c r="R58" s="104"/>
      <c r="S58" s="120" t="s">
        <v>9</v>
      </c>
      <c r="T58" s="121" t="e">
        <f>#REF!+#REF!+#REF!+#REF!+#REF!+#REF!+#REF!+J60</f>
        <v>#REF!</v>
      </c>
      <c r="U58" s="115">
        <f>1764042.26+41967388</f>
        <v>43731430.26</v>
      </c>
      <c r="V58" s="104">
        <v>456.2</v>
      </c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</row>
    <row r="59" spans="1:65" s="144" customFormat="1" ht="60.75" customHeight="1">
      <c r="A59" s="44" t="s">
        <v>50</v>
      </c>
      <c r="B59" s="61" t="s">
        <v>54</v>
      </c>
      <c r="C59" s="64">
        <v>359.2</v>
      </c>
      <c r="D59" s="38"/>
      <c r="E59" s="67"/>
      <c r="F59" s="67"/>
      <c r="G59" s="67"/>
      <c r="H59" s="37"/>
      <c r="I59" s="100">
        <f t="shared" si="1"/>
        <v>-359.2</v>
      </c>
      <c r="J59" s="38"/>
      <c r="K59" s="38"/>
      <c r="L59" s="38"/>
      <c r="M59" s="38"/>
      <c r="N59" s="102"/>
      <c r="O59" s="120"/>
      <c r="P59" s="121"/>
      <c r="Q59" s="115"/>
      <c r="R59" s="104"/>
      <c r="S59" s="120"/>
      <c r="T59" s="121"/>
      <c r="U59" s="115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</row>
    <row r="60" spans="1:65" s="144" customFormat="1" ht="64.5" customHeight="1">
      <c r="A60" s="44" t="s">
        <v>55</v>
      </c>
      <c r="B60" s="51" t="s">
        <v>56</v>
      </c>
      <c r="C60" s="37">
        <v>426510.3</v>
      </c>
      <c r="D60" s="37">
        <v>408573.9</v>
      </c>
      <c r="E60" s="66"/>
      <c r="F60" s="66"/>
      <c r="G60" s="66"/>
      <c r="H60" s="37">
        <f t="shared" si="14"/>
        <v>95.79461504212209</v>
      </c>
      <c r="I60" s="100">
        <f t="shared" si="1"/>
        <v>-17936.399999999965</v>
      </c>
      <c r="J60" s="37">
        <v>87255</v>
      </c>
      <c r="K60" s="37">
        <v>2552.7</v>
      </c>
      <c r="L60" s="64"/>
      <c r="M60" s="37">
        <f>K60/J60*100</f>
        <v>2.9255630049853876</v>
      </c>
      <c r="N60" s="106"/>
      <c r="O60" s="122"/>
      <c r="P60" s="123" t="e">
        <f>SUM(P54:P58)</f>
        <v>#REF!</v>
      </c>
      <c r="Q60" s="105">
        <f>SUM(Q54:Q58)</f>
        <v>87267873.92999999</v>
      </c>
      <c r="R60" s="104"/>
      <c r="S60" s="122"/>
      <c r="T60" s="123" t="e">
        <f>SUM(T54:T58)</f>
        <v>#REF!</v>
      </c>
      <c r="U60" s="105">
        <f>SUM(U54:U58)</f>
        <v>116743732.80000001</v>
      </c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</row>
    <row r="61" spans="1:65" s="144" customFormat="1" ht="49.5" customHeight="1">
      <c r="A61" s="124" t="s">
        <v>41</v>
      </c>
      <c r="B61" s="125"/>
      <c r="C61" s="38">
        <f>C8+C12+C16+C20+C25+C27+C29+C32+C35+C37+C46+C49+C52+C54+C56+C58+C44</f>
        <v>1596580.2</v>
      </c>
      <c r="D61" s="38">
        <f>D8+D12+D16+D20+D25+D27+D29+D32+D35+D37+D46+D49+D52+D54+D56+D58+D44</f>
        <v>1518261.1999999997</v>
      </c>
      <c r="E61" s="38">
        <f>E8+E12+E16+E20+E25+E27+E29+E32+E35+E37+E46+E49+E52+E54+E56+E58+E44</f>
        <v>629633.0000000001</v>
      </c>
      <c r="F61" s="38">
        <f>F8+F12+F16+F20+F25+F27+F29+F32+F35+F37+F46+F49+F52+F54+F56+F58+F44</f>
        <v>84957.09999999999</v>
      </c>
      <c r="G61" s="38">
        <f>G8+G12+G16+G20+G25+G27+G29+G32+G35+G37+G46+G49+G52+G54+G56+G58+G44</f>
        <v>2274.5</v>
      </c>
      <c r="H61" s="117">
        <f t="shared" si="14"/>
        <v>95.09457777316791</v>
      </c>
      <c r="I61" s="100">
        <f t="shared" si="1"/>
        <v>-78319.00000000023</v>
      </c>
      <c r="J61" s="38">
        <f>J8+J12+J16+J20+J25+J27+J29+J32+J35+J37+J46+J49+J52+J54+J56+J58+J44</f>
        <v>972256.0999999999</v>
      </c>
      <c r="K61" s="38">
        <f>K8+K12+K16+K20+K25+K27+K29+K32+K35+K37+K46+K49+K52+K54+K56+K58+K44</f>
        <v>725511.3</v>
      </c>
      <c r="L61" s="38">
        <f>L8+L12+L16+L20+L25+L27+L29+L32+L35+L37+L46+L49+L52+L54+L56+L58+L44</f>
        <v>400</v>
      </c>
      <c r="M61" s="38">
        <f>M8+M12+M16+M20+M25+M27+M29+M32+M35+M37+M46+M49+M52+M54+M56+M58</f>
        <v>798.7388019385718</v>
      </c>
      <c r="N61" s="102"/>
      <c r="O61" s="122" t="s">
        <v>38</v>
      </c>
      <c r="P61" s="123">
        <v>-295.4</v>
      </c>
      <c r="Q61" s="105">
        <v>307165.95</v>
      </c>
      <c r="R61" s="104"/>
      <c r="S61" s="122" t="s">
        <v>38</v>
      </c>
      <c r="T61" s="123">
        <v>-460</v>
      </c>
      <c r="U61" s="105">
        <v>456163</v>
      </c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</row>
    <row r="62" spans="1:65" s="144" customFormat="1" ht="75.75" customHeight="1" thickBot="1">
      <c r="A62" s="126" t="s">
        <v>42</v>
      </c>
      <c r="B62" s="127"/>
      <c r="C62" s="38"/>
      <c r="D62" s="38">
        <v>-141.5</v>
      </c>
      <c r="E62" s="38"/>
      <c r="F62" s="38"/>
      <c r="G62" s="38">
        <v>-141.5</v>
      </c>
      <c r="H62" s="117"/>
      <c r="I62" s="100">
        <f t="shared" si="1"/>
        <v>-141.5</v>
      </c>
      <c r="J62" s="64">
        <v>-620</v>
      </c>
      <c r="K62" s="38">
        <v>-415</v>
      </c>
      <c r="L62" s="38">
        <v>-415</v>
      </c>
      <c r="M62" s="117"/>
      <c r="N62" s="106"/>
      <c r="O62" s="103"/>
      <c r="P62" s="104" t="e">
        <f>P60+P61</f>
        <v>#REF!</v>
      </c>
      <c r="Q62" s="105">
        <f>Q60+Q61</f>
        <v>87575039.88</v>
      </c>
      <c r="R62" s="104"/>
      <c r="S62" s="103"/>
      <c r="T62" s="104" t="e">
        <f>T60+T61</f>
        <v>#REF!</v>
      </c>
      <c r="U62" s="105">
        <f>U60+U61</f>
        <v>117199895.80000001</v>
      </c>
      <c r="V62" s="104">
        <v>223995.8</v>
      </c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</row>
    <row r="63" spans="1:65" s="147" customFormat="1" ht="55.5" customHeight="1">
      <c r="A63" s="128" t="s">
        <v>3</v>
      </c>
      <c r="B63" s="128"/>
      <c r="C63" s="38">
        <f>C61+C62</f>
        <v>1596580.2</v>
      </c>
      <c r="D63" s="38">
        <f>D61+D62</f>
        <v>1518119.6999999997</v>
      </c>
      <c r="E63" s="38">
        <f>E61+E62</f>
        <v>629633.0000000001</v>
      </c>
      <c r="F63" s="38">
        <f>F61+F62</f>
        <v>84957.09999999999</v>
      </c>
      <c r="G63" s="38">
        <f>G61+G62</f>
        <v>2133</v>
      </c>
      <c r="H63" s="38">
        <f>D63/C63*100</f>
        <v>95.08571508026968</v>
      </c>
      <c r="I63" s="100">
        <f t="shared" si="1"/>
        <v>-78460.50000000023</v>
      </c>
      <c r="J63" s="38">
        <f>J61+J62</f>
        <v>971636.0999999999</v>
      </c>
      <c r="K63" s="38">
        <f>K61+K62</f>
        <v>725096.3</v>
      </c>
      <c r="L63" s="38">
        <f>L61+L62</f>
        <v>-15</v>
      </c>
      <c r="M63" s="38">
        <f>M61+M62</f>
        <v>798.7388019385718</v>
      </c>
      <c r="N63" s="102"/>
      <c r="O63" s="129"/>
      <c r="P63" s="130"/>
      <c r="Q63" s="131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</row>
    <row r="64" spans="1:65" s="148" customFormat="1" ht="105.75" customHeight="1">
      <c r="A64" s="132"/>
      <c r="B64" s="133"/>
      <c r="C64" s="133"/>
      <c r="D64" s="134"/>
      <c r="E64" s="134"/>
      <c r="F64" s="134"/>
      <c r="G64" s="134"/>
      <c r="H64" s="134"/>
      <c r="I64" s="134"/>
      <c r="J64" s="134"/>
      <c r="K64" s="135"/>
      <c r="L64" s="136"/>
      <c r="M64" s="137"/>
      <c r="N64" s="138"/>
      <c r="O64" s="139"/>
      <c r="P64" s="138"/>
      <c r="Q64" s="140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</row>
    <row r="65" spans="1:65" s="148" customFormat="1" ht="30.75" customHeight="1">
      <c r="A65" s="50"/>
      <c r="B65" s="50"/>
      <c r="C65" s="50"/>
      <c r="D65" s="50"/>
      <c r="E65" s="53"/>
      <c r="F65" s="53"/>
      <c r="G65" s="53"/>
      <c r="H65" s="50"/>
      <c r="I65" s="50"/>
      <c r="J65" s="53"/>
      <c r="K65" s="53"/>
      <c r="L65" s="53"/>
      <c r="M65" s="49"/>
      <c r="N65" s="8"/>
      <c r="O65" s="6"/>
      <c r="P65" s="5"/>
      <c r="Q65" s="7"/>
      <c r="R65" s="5"/>
      <c r="S65" s="5"/>
      <c r="T65" s="5"/>
      <c r="U65" s="5"/>
      <c r="V65" s="5"/>
      <c r="W65" s="5"/>
      <c r="X65" s="5"/>
      <c r="Y65" s="5"/>
      <c r="Z65" s="5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</row>
    <row r="66" spans="1:65" s="148" customFormat="1" ht="34.5">
      <c r="A66" s="45"/>
      <c r="B66" s="46"/>
      <c r="C66" s="18"/>
      <c r="D66" s="18"/>
      <c r="E66" s="54"/>
      <c r="F66" s="54"/>
      <c r="G66" s="54"/>
      <c r="H66" s="18"/>
      <c r="I66" s="18"/>
      <c r="J66" s="60"/>
      <c r="K66" s="60"/>
      <c r="L66" s="54"/>
      <c r="M66" s="39"/>
      <c r="N66" s="5"/>
      <c r="O66" s="6"/>
      <c r="P66" s="5"/>
      <c r="Q66" s="7"/>
      <c r="R66" s="5"/>
      <c r="S66" s="5"/>
      <c r="T66" s="5"/>
      <c r="U66" s="5"/>
      <c r="V66" s="5"/>
      <c r="W66" s="5"/>
      <c r="X66" s="5"/>
      <c r="Y66" s="5"/>
      <c r="Z66" s="5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</row>
    <row r="67" spans="1:65" s="148" customFormat="1" ht="34.5">
      <c r="A67" s="45"/>
      <c r="B67" s="46"/>
      <c r="C67" s="19"/>
      <c r="D67" s="19"/>
      <c r="E67" s="55"/>
      <c r="F67" s="55"/>
      <c r="G67" s="55"/>
      <c r="H67" s="19"/>
      <c r="I67" s="19"/>
      <c r="J67" s="55"/>
      <c r="K67" s="55"/>
      <c r="L67" s="55"/>
      <c r="M67" s="40"/>
      <c r="N67" s="5"/>
      <c r="O67" s="6"/>
      <c r="P67" s="5"/>
      <c r="Q67" s="7"/>
      <c r="R67" s="5"/>
      <c r="S67" s="5"/>
      <c r="T67" s="5"/>
      <c r="U67" s="5"/>
      <c r="V67" s="5"/>
      <c r="W67" s="5"/>
      <c r="X67" s="5"/>
      <c r="Y67" s="5"/>
      <c r="Z67" s="5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</row>
    <row r="68" spans="1:65" s="148" customFormat="1" ht="34.5">
      <c r="A68" s="45"/>
      <c r="B68" s="46"/>
      <c r="C68" s="19"/>
      <c r="D68" s="19"/>
      <c r="E68" s="55"/>
      <c r="F68" s="55"/>
      <c r="G68" s="55"/>
      <c r="H68" s="19"/>
      <c r="I68" s="19"/>
      <c r="J68" s="55"/>
      <c r="K68" s="55"/>
      <c r="L68" s="55"/>
      <c r="M68" s="40"/>
      <c r="N68" s="5"/>
      <c r="O68" s="6"/>
      <c r="P68" s="5"/>
      <c r="Q68" s="7"/>
      <c r="R68" s="5"/>
      <c r="S68" s="5"/>
      <c r="T68" s="5"/>
      <c r="U68" s="5"/>
      <c r="V68" s="5"/>
      <c r="W68" s="5"/>
      <c r="X68" s="5"/>
      <c r="Y68" s="5"/>
      <c r="Z68" s="5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</row>
    <row r="69" spans="1:65" s="148" customFormat="1" ht="34.5">
      <c r="A69" s="45"/>
      <c r="B69" s="46"/>
      <c r="C69" s="19"/>
      <c r="D69" s="19"/>
      <c r="E69" s="55"/>
      <c r="F69" s="55"/>
      <c r="G69" s="55"/>
      <c r="H69" s="19"/>
      <c r="I69" s="19"/>
      <c r="J69" s="55"/>
      <c r="K69" s="55"/>
      <c r="L69" s="55"/>
      <c r="M69" s="40"/>
      <c r="N69" s="5"/>
      <c r="O69" s="6"/>
      <c r="P69" s="5"/>
      <c r="Q69" s="7"/>
      <c r="R69" s="5"/>
      <c r="S69" s="5"/>
      <c r="T69" s="5"/>
      <c r="U69" s="5"/>
      <c r="V69" s="5"/>
      <c r="W69" s="5"/>
      <c r="X69" s="5"/>
      <c r="Y69" s="5"/>
      <c r="Z69" s="5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</row>
    <row r="70" spans="1:26" s="142" customFormat="1" ht="38.25">
      <c r="A70" s="47"/>
      <c r="B70" s="12"/>
      <c r="C70" s="20"/>
      <c r="D70" s="20"/>
      <c r="E70" s="56"/>
      <c r="F70" s="56"/>
      <c r="G70" s="56"/>
      <c r="H70" s="20"/>
      <c r="I70" s="20"/>
      <c r="J70" s="56"/>
      <c r="K70" s="56"/>
      <c r="L70" s="56"/>
      <c r="M70" s="12"/>
      <c r="N70" s="1"/>
      <c r="O70" s="2"/>
      <c r="P70" s="3"/>
      <c r="Q70" s="4"/>
      <c r="R70" s="1"/>
      <c r="S70" s="1"/>
      <c r="T70" s="1"/>
      <c r="U70" s="1"/>
      <c r="V70" s="1"/>
      <c r="W70" s="1"/>
      <c r="X70" s="1"/>
      <c r="Y70" s="1"/>
      <c r="Z70" s="1"/>
    </row>
    <row r="71" spans="1:65" s="142" customFormat="1" ht="38.25">
      <c r="A71" s="47"/>
      <c r="B71" s="12"/>
      <c r="C71" s="20"/>
      <c r="D71" s="20"/>
      <c r="E71" s="56"/>
      <c r="F71" s="56"/>
      <c r="G71" s="56"/>
      <c r="H71" s="20"/>
      <c r="I71" s="20"/>
      <c r="J71" s="56"/>
      <c r="K71" s="56"/>
      <c r="L71" s="56"/>
      <c r="M71" s="12"/>
      <c r="N71" s="9"/>
      <c r="O71" s="10"/>
      <c r="P71" s="9"/>
      <c r="Q71" s="11"/>
      <c r="R71" s="9"/>
      <c r="S71" s="9"/>
      <c r="T71" s="9"/>
      <c r="U71" s="9"/>
      <c r="V71" s="9"/>
      <c r="W71" s="9"/>
      <c r="X71" s="9"/>
      <c r="Y71" s="9"/>
      <c r="Z71" s="9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</row>
    <row r="72" spans="1:65" s="142" customFormat="1" ht="38.25">
      <c r="A72" s="47"/>
      <c r="B72" s="12"/>
      <c r="C72" s="20"/>
      <c r="D72" s="20"/>
      <c r="E72" s="56"/>
      <c r="F72" s="56"/>
      <c r="G72" s="56"/>
      <c r="H72" s="20"/>
      <c r="I72" s="20"/>
      <c r="J72" s="56"/>
      <c r="K72" s="56"/>
      <c r="L72" s="56"/>
      <c r="M72" s="12"/>
      <c r="N72" s="9"/>
      <c r="O72" s="10"/>
      <c r="P72" s="9"/>
      <c r="Q72" s="11"/>
      <c r="R72" s="9"/>
      <c r="S72" s="9"/>
      <c r="T72" s="9"/>
      <c r="U72" s="9"/>
      <c r="V72" s="9"/>
      <c r="W72" s="9"/>
      <c r="X72" s="9"/>
      <c r="Y72" s="9"/>
      <c r="Z72" s="9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</row>
    <row r="73" spans="1:65" s="142" customFormat="1" ht="38.25">
      <c r="A73" s="47"/>
      <c r="B73" s="12"/>
      <c r="C73" s="20"/>
      <c r="D73" s="20"/>
      <c r="E73" s="56"/>
      <c r="F73" s="56"/>
      <c r="G73" s="56"/>
      <c r="H73" s="20"/>
      <c r="I73" s="20"/>
      <c r="J73" s="56"/>
      <c r="K73" s="56"/>
      <c r="L73" s="56"/>
      <c r="M73" s="12"/>
      <c r="N73" s="9"/>
      <c r="O73" s="10"/>
      <c r="P73" s="9"/>
      <c r="Q73" s="11"/>
      <c r="R73" s="9"/>
      <c r="S73" s="9"/>
      <c r="T73" s="9"/>
      <c r="U73" s="9"/>
      <c r="V73" s="9"/>
      <c r="W73" s="9"/>
      <c r="X73" s="9"/>
      <c r="Y73" s="9"/>
      <c r="Z73" s="9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</row>
    <row r="74" spans="1:65" s="142" customFormat="1" ht="38.25">
      <c r="A74" s="47"/>
      <c r="B74" s="12"/>
      <c r="C74" s="20"/>
      <c r="D74" s="20"/>
      <c r="E74" s="56"/>
      <c r="F74" s="56"/>
      <c r="G74" s="56"/>
      <c r="H74" s="20"/>
      <c r="I74" s="20"/>
      <c r="J74" s="56"/>
      <c r="K74" s="56"/>
      <c r="L74" s="56"/>
      <c r="M74" s="12"/>
      <c r="N74" s="9"/>
      <c r="O74" s="10"/>
      <c r="P74" s="9"/>
      <c r="Q74" s="11"/>
      <c r="R74" s="9"/>
      <c r="S74" s="9"/>
      <c r="T74" s="9"/>
      <c r="U74" s="9"/>
      <c r="V74" s="9"/>
      <c r="W74" s="9"/>
      <c r="X74" s="9"/>
      <c r="Y74" s="9"/>
      <c r="Z74" s="9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</row>
    <row r="75" spans="1:65" s="142" customFormat="1" ht="38.25">
      <c r="A75" s="47"/>
      <c r="B75" s="12"/>
      <c r="C75" s="20"/>
      <c r="D75" s="20"/>
      <c r="E75" s="56"/>
      <c r="F75" s="56"/>
      <c r="G75" s="56"/>
      <c r="H75" s="20"/>
      <c r="I75" s="20"/>
      <c r="J75" s="56"/>
      <c r="K75" s="56"/>
      <c r="L75" s="56"/>
      <c r="M75" s="12"/>
      <c r="N75" s="9"/>
      <c r="O75" s="10"/>
      <c r="P75" s="9"/>
      <c r="Q75" s="11"/>
      <c r="R75" s="9"/>
      <c r="S75" s="9"/>
      <c r="T75" s="9"/>
      <c r="U75" s="9"/>
      <c r="V75" s="9"/>
      <c r="W75" s="9"/>
      <c r="X75" s="9"/>
      <c r="Y75" s="9"/>
      <c r="Z75" s="9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</row>
    <row r="76" spans="1:65" s="142" customFormat="1" ht="38.25">
      <c r="A76" s="47"/>
      <c r="B76" s="12"/>
      <c r="C76" s="20"/>
      <c r="D76" s="20"/>
      <c r="E76" s="56"/>
      <c r="F76" s="56"/>
      <c r="G76" s="56"/>
      <c r="H76" s="20"/>
      <c r="I76" s="20"/>
      <c r="J76" s="56"/>
      <c r="K76" s="56"/>
      <c r="L76" s="56"/>
      <c r="M76" s="12"/>
      <c r="N76" s="9"/>
      <c r="O76" s="10"/>
      <c r="P76" s="9"/>
      <c r="Q76" s="11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43"/>
      <c r="BK76" s="143"/>
      <c r="BL76" s="143"/>
      <c r="BM76" s="143"/>
    </row>
    <row r="77" spans="1:65" s="142" customFormat="1" ht="38.25">
      <c r="A77" s="47"/>
      <c r="B77" s="12"/>
      <c r="C77" s="20"/>
      <c r="D77" s="20"/>
      <c r="E77" s="56"/>
      <c r="F77" s="56"/>
      <c r="G77" s="56"/>
      <c r="H77" s="20"/>
      <c r="I77" s="20"/>
      <c r="J77" s="56"/>
      <c r="K77" s="56"/>
      <c r="L77" s="56"/>
      <c r="M77" s="12"/>
      <c r="N77" s="9"/>
      <c r="O77" s="10"/>
      <c r="P77" s="9"/>
      <c r="Q77" s="11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43"/>
      <c r="BK77" s="143"/>
      <c r="BL77" s="143"/>
      <c r="BM77" s="143"/>
    </row>
    <row r="78" spans="1:65" s="142" customFormat="1" ht="38.25">
      <c r="A78" s="47"/>
      <c r="B78" s="12"/>
      <c r="C78" s="20"/>
      <c r="D78" s="20"/>
      <c r="E78" s="56"/>
      <c r="F78" s="56"/>
      <c r="G78" s="56"/>
      <c r="H78" s="20"/>
      <c r="I78" s="20"/>
      <c r="J78" s="56"/>
      <c r="K78" s="56"/>
      <c r="L78" s="56"/>
      <c r="M78" s="12"/>
      <c r="N78" s="9"/>
      <c r="O78" s="10"/>
      <c r="P78" s="9"/>
      <c r="Q78" s="11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43"/>
      <c r="BK78" s="143"/>
      <c r="BL78" s="143"/>
      <c r="BM78" s="143"/>
    </row>
    <row r="79" spans="1:65" s="142" customFormat="1" ht="38.25">
      <c r="A79" s="47"/>
      <c r="B79" s="12"/>
      <c r="C79" s="20"/>
      <c r="D79" s="20"/>
      <c r="E79" s="56"/>
      <c r="F79" s="56"/>
      <c r="G79" s="56"/>
      <c r="H79" s="20"/>
      <c r="I79" s="20"/>
      <c r="J79" s="56"/>
      <c r="K79" s="56"/>
      <c r="L79" s="56"/>
      <c r="M79" s="12"/>
      <c r="N79" s="9"/>
      <c r="O79" s="10"/>
      <c r="P79" s="9"/>
      <c r="Q79" s="1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43"/>
      <c r="BK79" s="143"/>
      <c r="BL79" s="143"/>
      <c r="BM79" s="143"/>
    </row>
    <row r="80" spans="1:65" s="142" customFormat="1" ht="38.25">
      <c r="A80" s="47"/>
      <c r="B80" s="12"/>
      <c r="C80" s="20"/>
      <c r="D80" s="20"/>
      <c r="E80" s="56"/>
      <c r="F80" s="56"/>
      <c r="G80" s="56"/>
      <c r="H80" s="20"/>
      <c r="I80" s="20"/>
      <c r="J80" s="56"/>
      <c r="K80" s="56"/>
      <c r="L80" s="56"/>
      <c r="M80" s="12"/>
      <c r="N80" s="9"/>
      <c r="O80" s="10"/>
      <c r="P80" s="9"/>
      <c r="Q80" s="1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43"/>
      <c r="BK80" s="143"/>
      <c r="BL80" s="143"/>
      <c r="BM80" s="143"/>
    </row>
    <row r="81" spans="1:65" s="142" customFormat="1" ht="38.25">
      <c r="A81" s="47"/>
      <c r="B81" s="12"/>
      <c r="C81" s="20"/>
      <c r="D81" s="20"/>
      <c r="E81" s="56"/>
      <c r="F81" s="56"/>
      <c r="G81" s="56"/>
      <c r="H81" s="20"/>
      <c r="I81" s="20"/>
      <c r="J81" s="56"/>
      <c r="K81" s="56"/>
      <c r="L81" s="56"/>
      <c r="M81" s="12"/>
      <c r="N81" s="9"/>
      <c r="O81" s="10"/>
      <c r="P81" s="9"/>
      <c r="Q81" s="11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43"/>
      <c r="BK81" s="143"/>
      <c r="BL81" s="143"/>
      <c r="BM81" s="143"/>
    </row>
    <row r="82" spans="1:65" s="142" customFormat="1" ht="38.25">
      <c r="A82" s="47"/>
      <c r="B82" s="12"/>
      <c r="C82" s="20"/>
      <c r="D82" s="20"/>
      <c r="E82" s="56"/>
      <c r="F82" s="56"/>
      <c r="G82" s="56"/>
      <c r="H82" s="20"/>
      <c r="I82" s="20"/>
      <c r="J82" s="56"/>
      <c r="K82" s="56"/>
      <c r="L82" s="56"/>
      <c r="M82" s="12"/>
      <c r="N82" s="9"/>
      <c r="O82" s="10"/>
      <c r="P82" s="9"/>
      <c r="Q82" s="11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43"/>
      <c r="BK82" s="143"/>
      <c r="BL82" s="143"/>
      <c r="BM82" s="143"/>
    </row>
    <row r="83" spans="1:65" s="142" customFormat="1" ht="38.25">
      <c r="A83" s="47"/>
      <c r="B83" s="12"/>
      <c r="C83" s="20"/>
      <c r="D83" s="20"/>
      <c r="E83" s="56"/>
      <c r="F83" s="56"/>
      <c r="G83" s="56"/>
      <c r="H83" s="20"/>
      <c r="I83" s="20"/>
      <c r="J83" s="56"/>
      <c r="K83" s="56"/>
      <c r="L83" s="56"/>
      <c r="M83" s="12"/>
      <c r="N83" s="9"/>
      <c r="O83" s="10"/>
      <c r="P83" s="9"/>
      <c r="Q83" s="11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43"/>
      <c r="BK83" s="143"/>
      <c r="BL83" s="143"/>
      <c r="BM83" s="143"/>
    </row>
    <row r="84" spans="1:65" s="142" customFormat="1" ht="38.25">
      <c r="A84" s="47"/>
      <c r="B84" s="12"/>
      <c r="C84" s="20"/>
      <c r="D84" s="20"/>
      <c r="E84" s="56"/>
      <c r="F84" s="56"/>
      <c r="G84" s="56"/>
      <c r="H84" s="20"/>
      <c r="I84" s="20"/>
      <c r="J84" s="56"/>
      <c r="K84" s="56"/>
      <c r="L84" s="56"/>
      <c r="M84" s="12"/>
      <c r="N84" s="9"/>
      <c r="O84" s="10"/>
      <c r="P84" s="9"/>
      <c r="Q84" s="11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43"/>
      <c r="BK84" s="143"/>
      <c r="BL84" s="143"/>
      <c r="BM84" s="143"/>
    </row>
    <row r="85" spans="1:65" s="142" customFormat="1" ht="38.25">
      <c r="A85" s="47"/>
      <c r="B85" s="12"/>
      <c r="C85" s="20"/>
      <c r="D85" s="20"/>
      <c r="E85" s="56"/>
      <c r="F85" s="56"/>
      <c r="G85" s="56"/>
      <c r="H85" s="20"/>
      <c r="I85" s="20"/>
      <c r="J85" s="56"/>
      <c r="K85" s="56"/>
      <c r="L85" s="56"/>
      <c r="M85" s="12"/>
      <c r="N85" s="9"/>
      <c r="O85" s="10"/>
      <c r="P85" s="9"/>
      <c r="Q85" s="11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43"/>
      <c r="BK85" s="143"/>
      <c r="BL85" s="143"/>
      <c r="BM85" s="143"/>
    </row>
    <row r="86" spans="1:65" s="142" customFormat="1" ht="38.25">
      <c r="A86" s="47"/>
      <c r="B86" s="12"/>
      <c r="C86" s="21"/>
      <c r="D86" s="21"/>
      <c r="E86" s="57"/>
      <c r="F86" s="57"/>
      <c r="G86" s="57"/>
      <c r="H86" s="20"/>
      <c r="I86" s="20"/>
      <c r="J86" s="57"/>
      <c r="K86" s="57"/>
      <c r="L86" s="57"/>
      <c r="M86" s="41"/>
      <c r="N86" s="9"/>
      <c r="O86" s="10"/>
      <c r="P86" s="9"/>
      <c r="Q86" s="11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43"/>
      <c r="BK86" s="143"/>
      <c r="BL86" s="143"/>
      <c r="BM86" s="143"/>
    </row>
    <row r="87" spans="1:65" s="142" customFormat="1" ht="38.25">
      <c r="A87" s="47"/>
      <c r="B87" s="12"/>
      <c r="C87" s="21"/>
      <c r="D87" s="21"/>
      <c r="E87" s="57"/>
      <c r="F87" s="57"/>
      <c r="G87" s="57"/>
      <c r="H87" s="20"/>
      <c r="I87" s="20"/>
      <c r="J87" s="57"/>
      <c r="K87" s="57"/>
      <c r="L87" s="57"/>
      <c r="M87" s="41"/>
      <c r="N87" s="9"/>
      <c r="O87" s="10"/>
      <c r="P87" s="9"/>
      <c r="Q87" s="1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43"/>
      <c r="BK87" s="143"/>
      <c r="BL87" s="143"/>
      <c r="BM87" s="143"/>
    </row>
    <row r="88" spans="1:65" s="142" customFormat="1" ht="38.25">
      <c r="A88" s="47"/>
      <c r="B88" s="12"/>
      <c r="C88" s="21"/>
      <c r="D88" s="21"/>
      <c r="E88" s="57"/>
      <c r="F88" s="57"/>
      <c r="G88" s="57"/>
      <c r="H88" s="20"/>
      <c r="I88" s="20"/>
      <c r="J88" s="57"/>
      <c r="K88" s="57"/>
      <c r="L88" s="57"/>
      <c r="M88" s="41"/>
      <c r="N88" s="9"/>
      <c r="O88" s="10"/>
      <c r="P88" s="9"/>
      <c r="Q88" s="1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43"/>
      <c r="BK88" s="143"/>
      <c r="BL88" s="143"/>
      <c r="BM88" s="143"/>
    </row>
    <row r="89" spans="1:65" s="142" customFormat="1" ht="38.25">
      <c r="A89" s="47"/>
      <c r="B89" s="12"/>
      <c r="C89" s="21"/>
      <c r="D89" s="21"/>
      <c r="E89" s="57"/>
      <c r="F89" s="57"/>
      <c r="G89" s="57"/>
      <c r="H89" s="20"/>
      <c r="I89" s="20"/>
      <c r="J89" s="57"/>
      <c r="K89" s="57"/>
      <c r="L89" s="57"/>
      <c r="M89" s="41"/>
      <c r="N89" s="9"/>
      <c r="O89" s="10"/>
      <c r="P89" s="9"/>
      <c r="Q89" s="11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43"/>
      <c r="BK89" s="143"/>
      <c r="BL89" s="143"/>
      <c r="BM89" s="143"/>
    </row>
    <row r="90" spans="1:65" s="142" customFormat="1" ht="38.25">
      <c r="A90" s="47"/>
      <c r="B90" s="12"/>
      <c r="C90" s="22"/>
      <c r="D90" s="21"/>
      <c r="E90" s="57"/>
      <c r="F90" s="57"/>
      <c r="G90" s="57"/>
      <c r="H90" s="20"/>
      <c r="I90" s="20"/>
      <c r="J90" s="57"/>
      <c r="K90" s="57"/>
      <c r="L90" s="57"/>
      <c r="M90" s="41"/>
      <c r="N90" s="9"/>
      <c r="O90" s="10"/>
      <c r="P90" s="9"/>
      <c r="Q90" s="1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43"/>
      <c r="BK90" s="143"/>
      <c r="BL90" s="143"/>
      <c r="BM90" s="143"/>
    </row>
    <row r="91" spans="1:65" s="142" customFormat="1" ht="38.25">
      <c r="A91" s="47"/>
      <c r="B91" s="12"/>
      <c r="C91" s="21"/>
      <c r="D91" s="21"/>
      <c r="E91" s="57"/>
      <c r="F91" s="57"/>
      <c r="G91" s="57"/>
      <c r="H91" s="20"/>
      <c r="I91" s="20"/>
      <c r="J91" s="57"/>
      <c r="K91" s="57"/>
      <c r="L91" s="57"/>
      <c r="M91" s="41"/>
      <c r="N91" s="9"/>
      <c r="O91" s="10"/>
      <c r="P91" s="9"/>
      <c r="Q91" s="1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43"/>
      <c r="BK91" s="143"/>
      <c r="BL91" s="143"/>
      <c r="BM91" s="143"/>
    </row>
    <row r="92" spans="1:65" s="142" customFormat="1" ht="38.25">
      <c r="A92" s="47"/>
      <c r="B92" s="12"/>
      <c r="C92" s="23"/>
      <c r="D92" s="23"/>
      <c r="E92" s="58"/>
      <c r="F92" s="58"/>
      <c r="G92" s="58"/>
      <c r="H92" s="20"/>
      <c r="I92" s="20"/>
      <c r="J92" s="57"/>
      <c r="K92" s="58"/>
      <c r="L92" s="58"/>
      <c r="M92" s="41"/>
      <c r="N92" s="9"/>
      <c r="O92" s="10"/>
      <c r="P92" s="9"/>
      <c r="Q92" s="1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43"/>
      <c r="BK92" s="143"/>
      <c r="BL92" s="143"/>
      <c r="BM92" s="143"/>
    </row>
    <row r="93" spans="1:65" s="142" customFormat="1" ht="38.25">
      <c r="A93" s="47"/>
      <c r="B93" s="12"/>
      <c r="C93" s="20"/>
      <c r="D93" s="20"/>
      <c r="E93" s="56"/>
      <c r="F93" s="56"/>
      <c r="G93" s="56"/>
      <c r="H93" s="20"/>
      <c r="I93" s="20"/>
      <c r="J93" s="57"/>
      <c r="K93" s="57"/>
      <c r="L93" s="57"/>
      <c r="M93" s="41"/>
      <c r="N93" s="9"/>
      <c r="O93" s="10"/>
      <c r="P93" s="9"/>
      <c r="Q93" s="11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43"/>
      <c r="BK93" s="143"/>
      <c r="BL93" s="143"/>
      <c r="BM93" s="143"/>
    </row>
    <row r="94" spans="1:65" s="142" customFormat="1" ht="38.25">
      <c r="A94" s="47"/>
      <c r="B94" s="12"/>
      <c r="C94" s="20"/>
      <c r="D94" s="20"/>
      <c r="E94" s="56"/>
      <c r="F94" s="56"/>
      <c r="G94" s="56"/>
      <c r="H94" s="20"/>
      <c r="I94" s="20"/>
      <c r="J94" s="57"/>
      <c r="K94" s="57"/>
      <c r="L94" s="57"/>
      <c r="M94" s="41"/>
      <c r="N94" s="9"/>
      <c r="O94" s="10"/>
      <c r="P94" s="9"/>
      <c r="Q94" s="11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43"/>
      <c r="BK94" s="143"/>
      <c r="BL94" s="143"/>
      <c r="BM94" s="143"/>
    </row>
    <row r="95" spans="1:65" s="142" customFormat="1" ht="38.25">
      <c r="A95" s="47"/>
      <c r="B95" s="12"/>
      <c r="C95" s="23"/>
      <c r="D95" s="20"/>
      <c r="E95" s="56"/>
      <c r="F95" s="56"/>
      <c r="G95" s="56"/>
      <c r="H95" s="20"/>
      <c r="I95" s="20"/>
      <c r="J95" s="57"/>
      <c r="K95" s="57"/>
      <c r="L95" s="57"/>
      <c r="M95" s="41"/>
      <c r="N95" s="9"/>
      <c r="O95" s="10"/>
      <c r="P95" s="9"/>
      <c r="Q95" s="11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43"/>
      <c r="BK95" s="143"/>
      <c r="BL95" s="143"/>
      <c r="BM95" s="143"/>
    </row>
    <row r="96" spans="1:65" s="142" customFormat="1" ht="38.25">
      <c r="A96" s="47"/>
      <c r="B96" s="12"/>
      <c r="C96" s="20"/>
      <c r="D96" s="20"/>
      <c r="E96" s="56"/>
      <c r="F96" s="56"/>
      <c r="G96" s="56"/>
      <c r="H96" s="20"/>
      <c r="I96" s="20"/>
      <c r="J96" s="57"/>
      <c r="K96" s="57"/>
      <c r="L96" s="57"/>
      <c r="M96" s="41"/>
      <c r="N96" s="9"/>
      <c r="O96" s="10"/>
      <c r="P96" s="9"/>
      <c r="Q96" s="11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43"/>
      <c r="BK96" s="143"/>
      <c r="BL96" s="143"/>
      <c r="BM96" s="143"/>
    </row>
    <row r="97" spans="1:65" s="142" customFormat="1" ht="38.25">
      <c r="A97" s="47"/>
      <c r="B97" s="12"/>
      <c r="C97" s="23"/>
      <c r="D97" s="20"/>
      <c r="E97" s="56"/>
      <c r="F97" s="56"/>
      <c r="G97" s="56"/>
      <c r="H97" s="20"/>
      <c r="I97" s="20"/>
      <c r="J97" s="57"/>
      <c r="K97" s="57"/>
      <c r="L97" s="57"/>
      <c r="M97" s="41"/>
      <c r="N97" s="9"/>
      <c r="O97" s="10"/>
      <c r="P97" s="9"/>
      <c r="Q97" s="11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43"/>
      <c r="BK97" s="143"/>
      <c r="BL97" s="143"/>
      <c r="BM97" s="143"/>
    </row>
    <row r="98" spans="1:65" s="142" customFormat="1" ht="38.25">
      <c r="A98" s="47"/>
      <c r="B98" s="12"/>
      <c r="C98" s="20"/>
      <c r="D98" s="20"/>
      <c r="E98" s="56"/>
      <c r="F98" s="56"/>
      <c r="G98" s="56"/>
      <c r="H98" s="20"/>
      <c r="I98" s="20"/>
      <c r="J98" s="57"/>
      <c r="K98" s="57"/>
      <c r="L98" s="57"/>
      <c r="M98" s="41"/>
      <c r="N98" s="9"/>
      <c r="O98" s="10"/>
      <c r="P98" s="9"/>
      <c r="Q98" s="11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43"/>
      <c r="BK98" s="143"/>
      <c r="BL98" s="143"/>
      <c r="BM98" s="143"/>
    </row>
    <row r="99" spans="1:65" s="142" customFormat="1" ht="38.25">
      <c r="A99" s="47"/>
      <c r="B99" s="12"/>
      <c r="C99" s="20"/>
      <c r="D99" s="20"/>
      <c r="E99" s="56"/>
      <c r="F99" s="56"/>
      <c r="G99" s="56"/>
      <c r="H99" s="20"/>
      <c r="I99" s="20"/>
      <c r="J99" s="57"/>
      <c r="K99" s="57"/>
      <c r="L99" s="57"/>
      <c r="M99" s="41"/>
      <c r="N99" s="9"/>
      <c r="O99" s="10"/>
      <c r="P99" s="9"/>
      <c r="Q99" s="11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43"/>
      <c r="BK99" s="143"/>
      <c r="BL99" s="143"/>
      <c r="BM99" s="143"/>
    </row>
    <row r="100" spans="1:65" s="142" customFormat="1" ht="38.25">
      <c r="A100" s="47"/>
      <c r="B100" s="12"/>
      <c r="C100" s="20"/>
      <c r="D100" s="20"/>
      <c r="E100" s="56"/>
      <c r="F100" s="56"/>
      <c r="G100" s="56"/>
      <c r="H100" s="20"/>
      <c r="I100" s="20"/>
      <c r="J100" s="57"/>
      <c r="K100" s="57"/>
      <c r="L100" s="57"/>
      <c r="M100" s="41"/>
      <c r="N100" s="9"/>
      <c r="O100" s="10"/>
      <c r="P100" s="9"/>
      <c r="Q100" s="11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43"/>
      <c r="BK100" s="143"/>
      <c r="BL100" s="143"/>
      <c r="BM100" s="143"/>
    </row>
    <row r="101" spans="1:65" s="142" customFormat="1" ht="38.25">
      <c r="A101" s="47"/>
      <c r="B101" s="12"/>
      <c r="C101" s="20"/>
      <c r="D101" s="20"/>
      <c r="E101" s="56"/>
      <c r="F101" s="56"/>
      <c r="G101" s="56"/>
      <c r="H101" s="20"/>
      <c r="I101" s="20"/>
      <c r="J101" s="57"/>
      <c r="K101" s="57"/>
      <c r="L101" s="57"/>
      <c r="M101" s="41"/>
      <c r="N101" s="9"/>
      <c r="O101" s="10"/>
      <c r="P101" s="9"/>
      <c r="Q101" s="11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43"/>
      <c r="BK101" s="143"/>
      <c r="BL101" s="143"/>
      <c r="BM101" s="143"/>
    </row>
    <row r="102" spans="1:65" s="142" customFormat="1" ht="38.25">
      <c r="A102" s="47"/>
      <c r="B102" s="12"/>
      <c r="C102" s="20"/>
      <c r="D102" s="20"/>
      <c r="E102" s="56"/>
      <c r="F102" s="56"/>
      <c r="G102" s="56"/>
      <c r="H102" s="20"/>
      <c r="I102" s="20"/>
      <c r="J102" s="57"/>
      <c r="K102" s="57"/>
      <c r="L102" s="57"/>
      <c r="M102" s="41"/>
      <c r="N102" s="9"/>
      <c r="O102" s="10"/>
      <c r="P102" s="9"/>
      <c r="Q102" s="11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43"/>
      <c r="BK102" s="143"/>
      <c r="BL102" s="143"/>
      <c r="BM102" s="143"/>
    </row>
    <row r="103" spans="1:65" s="142" customFormat="1" ht="38.25">
      <c r="A103" s="47"/>
      <c r="B103" s="12"/>
      <c r="C103" s="20"/>
      <c r="D103" s="20"/>
      <c r="E103" s="56"/>
      <c r="F103" s="56"/>
      <c r="G103" s="56"/>
      <c r="H103" s="20"/>
      <c r="I103" s="20"/>
      <c r="J103" s="57"/>
      <c r="K103" s="57"/>
      <c r="L103" s="57"/>
      <c r="M103" s="41"/>
      <c r="N103" s="9"/>
      <c r="O103" s="10"/>
      <c r="P103" s="9"/>
      <c r="Q103" s="11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43"/>
      <c r="BK103" s="143"/>
      <c r="BL103" s="143"/>
      <c r="BM103" s="143"/>
    </row>
    <row r="104" spans="1:65" s="142" customFormat="1" ht="38.25">
      <c r="A104" s="47"/>
      <c r="B104" s="12"/>
      <c r="C104" s="20"/>
      <c r="D104" s="20"/>
      <c r="E104" s="56"/>
      <c r="F104" s="56"/>
      <c r="G104" s="56"/>
      <c r="H104" s="20"/>
      <c r="I104" s="20"/>
      <c r="J104" s="57"/>
      <c r="K104" s="57"/>
      <c r="L104" s="57"/>
      <c r="M104" s="41"/>
      <c r="N104" s="9"/>
      <c r="O104" s="10"/>
      <c r="P104" s="9"/>
      <c r="Q104" s="11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43"/>
      <c r="BK104" s="143"/>
      <c r="BL104" s="143"/>
      <c r="BM104" s="143"/>
    </row>
    <row r="105" spans="1:65" s="142" customFormat="1" ht="38.25">
      <c r="A105" s="47"/>
      <c r="B105" s="12"/>
      <c r="C105" s="20"/>
      <c r="D105" s="20"/>
      <c r="E105" s="56"/>
      <c r="F105" s="56"/>
      <c r="G105" s="56"/>
      <c r="H105" s="20"/>
      <c r="I105" s="20"/>
      <c r="J105" s="57"/>
      <c r="K105" s="57"/>
      <c r="L105" s="57"/>
      <c r="M105" s="41"/>
      <c r="N105" s="9"/>
      <c r="O105" s="10"/>
      <c r="P105" s="9"/>
      <c r="Q105" s="11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43"/>
      <c r="BK105" s="143"/>
      <c r="BL105" s="143"/>
      <c r="BM105" s="143"/>
    </row>
    <row r="106" spans="1:65" s="142" customFormat="1" ht="38.25">
      <c r="A106" s="47"/>
      <c r="B106" s="12"/>
      <c r="C106" s="20"/>
      <c r="D106" s="20"/>
      <c r="E106" s="56"/>
      <c r="F106" s="56"/>
      <c r="G106" s="56"/>
      <c r="H106" s="20"/>
      <c r="I106" s="20"/>
      <c r="J106" s="57"/>
      <c r="K106" s="57"/>
      <c r="L106" s="57"/>
      <c r="M106" s="41"/>
      <c r="N106" s="9"/>
      <c r="O106" s="10"/>
      <c r="P106" s="9"/>
      <c r="Q106" s="11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43"/>
      <c r="BK106" s="143"/>
      <c r="BL106" s="143"/>
      <c r="BM106" s="143"/>
    </row>
    <row r="107" spans="1:65" s="142" customFormat="1" ht="38.25">
      <c r="A107" s="47"/>
      <c r="B107" s="12"/>
      <c r="C107" s="20"/>
      <c r="D107" s="20"/>
      <c r="E107" s="56"/>
      <c r="F107" s="56"/>
      <c r="G107" s="56"/>
      <c r="H107" s="20"/>
      <c r="I107" s="20"/>
      <c r="J107" s="57"/>
      <c r="K107" s="57"/>
      <c r="L107" s="57"/>
      <c r="M107" s="41"/>
      <c r="N107" s="9"/>
      <c r="O107" s="10"/>
      <c r="P107" s="9"/>
      <c r="Q107" s="11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43"/>
      <c r="BK107" s="143"/>
      <c r="BL107" s="143"/>
      <c r="BM107" s="143"/>
    </row>
    <row r="108" spans="1:65" s="142" customFormat="1" ht="38.25">
      <c r="A108" s="47"/>
      <c r="B108" s="12"/>
      <c r="C108" s="20"/>
      <c r="D108" s="20"/>
      <c r="E108" s="56"/>
      <c r="F108" s="56"/>
      <c r="G108" s="56"/>
      <c r="H108" s="20"/>
      <c r="I108" s="20"/>
      <c r="J108" s="57"/>
      <c r="K108" s="57"/>
      <c r="L108" s="57"/>
      <c r="M108" s="41"/>
      <c r="N108" s="9"/>
      <c r="O108" s="10"/>
      <c r="P108" s="9"/>
      <c r="Q108" s="1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43"/>
      <c r="BK108" s="143"/>
      <c r="BL108" s="143"/>
      <c r="BM108" s="143"/>
    </row>
    <row r="109" spans="1:65" s="142" customFormat="1" ht="38.25">
      <c r="A109" s="47"/>
      <c r="B109" s="12"/>
      <c r="C109" s="20"/>
      <c r="D109" s="20"/>
      <c r="E109" s="56"/>
      <c r="F109" s="56"/>
      <c r="G109" s="56"/>
      <c r="H109" s="20"/>
      <c r="I109" s="20"/>
      <c r="J109" s="57"/>
      <c r="K109" s="57"/>
      <c r="L109" s="57"/>
      <c r="M109" s="41"/>
      <c r="N109" s="9"/>
      <c r="O109" s="10"/>
      <c r="P109" s="9"/>
      <c r="Q109" s="11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43"/>
      <c r="BK109" s="143"/>
      <c r="BL109" s="143"/>
      <c r="BM109" s="143"/>
    </row>
    <row r="110" spans="1:65" s="142" customFormat="1" ht="38.25">
      <c r="A110" s="47"/>
      <c r="B110" s="12"/>
      <c r="C110" s="20"/>
      <c r="D110" s="20"/>
      <c r="E110" s="56"/>
      <c r="F110" s="56"/>
      <c r="G110" s="56"/>
      <c r="H110" s="20"/>
      <c r="I110" s="20"/>
      <c r="J110" s="57"/>
      <c r="K110" s="57"/>
      <c r="L110" s="57"/>
      <c r="M110" s="41"/>
      <c r="N110" s="9"/>
      <c r="O110" s="10"/>
      <c r="P110" s="9"/>
      <c r="Q110" s="11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43"/>
      <c r="BK110" s="143"/>
      <c r="BL110" s="143"/>
      <c r="BM110" s="143"/>
    </row>
    <row r="111" spans="1:65" s="142" customFormat="1" ht="38.25">
      <c r="A111" s="47"/>
      <c r="B111" s="12"/>
      <c r="C111" s="20"/>
      <c r="D111" s="20"/>
      <c r="E111" s="56"/>
      <c r="F111" s="56"/>
      <c r="G111" s="56"/>
      <c r="H111" s="20"/>
      <c r="I111" s="20"/>
      <c r="J111" s="57"/>
      <c r="K111" s="57"/>
      <c r="L111" s="57"/>
      <c r="M111" s="41"/>
      <c r="N111" s="9"/>
      <c r="O111" s="10"/>
      <c r="P111" s="9"/>
      <c r="Q111" s="11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43"/>
      <c r="BK111" s="143"/>
      <c r="BL111" s="143"/>
      <c r="BM111" s="143"/>
    </row>
    <row r="112" spans="1:65" s="142" customFormat="1" ht="38.25">
      <c r="A112" s="47"/>
      <c r="B112" s="12"/>
      <c r="C112" s="20"/>
      <c r="D112" s="20"/>
      <c r="E112" s="56"/>
      <c r="F112" s="56"/>
      <c r="G112" s="56"/>
      <c r="H112" s="20"/>
      <c r="I112" s="20"/>
      <c r="J112" s="57"/>
      <c r="K112" s="57"/>
      <c r="L112" s="57"/>
      <c r="M112" s="41"/>
      <c r="N112" s="9"/>
      <c r="O112" s="10"/>
      <c r="P112" s="9"/>
      <c r="Q112" s="11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43"/>
      <c r="BK112" s="143"/>
      <c r="BL112" s="143"/>
      <c r="BM112" s="143"/>
    </row>
    <row r="113" spans="1:65" s="142" customFormat="1" ht="38.25">
      <c r="A113" s="47"/>
      <c r="B113" s="12"/>
      <c r="C113" s="20"/>
      <c r="D113" s="20"/>
      <c r="E113" s="56"/>
      <c r="F113" s="56"/>
      <c r="G113" s="56"/>
      <c r="H113" s="20"/>
      <c r="I113" s="20"/>
      <c r="J113" s="57"/>
      <c r="K113" s="57"/>
      <c r="L113" s="57"/>
      <c r="M113" s="41"/>
      <c r="N113" s="9"/>
      <c r="O113" s="10"/>
      <c r="P113" s="9"/>
      <c r="Q113" s="11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43"/>
      <c r="BK113" s="143"/>
      <c r="BL113" s="143"/>
      <c r="BM113" s="143"/>
    </row>
    <row r="114" spans="1:65" s="142" customFormat="1" ht="38.25">
      <c r="A114" s="47"/>
      <c r="B114" s="12"/>
      <c r="C114" s="20"/>
      <c r="D114" s="20"/>
      <c r="E114" s="56"/>
      <c r="F114" s="56"/>
      <c r="G114" s="56"/>
      <c r="H114" s="20"/>
      <c r="I114" s="20"/>
      <c r="J114" s="57"/>
      <c r="K114" s="57"/>
      <c r="L114" s="57"/>
      <c r="M114" s="41"/>
      <c r="N114" s="9"/>
      <c r="O114" s="10"/>
      <c r="P114" s="9"/>
      <c r="Q114" s="11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43"/>
      <c r="BK114" s="143"/>
      <c r="BL114" s="143"/>
      <c r="BM114" s="143"/>
    </row>
    <row r="115" spans="1:65" s="142" customFormat="1" ht="38.25">
      <c r="A115" s="47"/>
      <c r="B115" s="12"/>
      <c r="C115" s="20"/>
      <c r="D115" s="20"/>
      <c r="E115" s="56"/>
      <c r="F115" s="56"/>
      <c r="G115" s="56"/>
      <c r="H115" s="20"/>
      <c r="I115" s="20"/>
      <c r="J115" s="57"/>
      <c r="K115" s="57"/>
      <c r="L115" s="57"/>
      <c r="M115" s="41"/>
      <c r="N115" s="9"/>
      <c r="O115" s="10"/>
      <c r="P115" s="9"/>
      <c r="Q115" s="11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43"/>
      <c r="BK115" s="143"/>
      <c r="BL115" s="143"/>
      <c r="BM115" s="143"/>
    </row>
    <row r="116" spans="1:65" s="142" customFormat="1" ht="38.25">
      <c r="A116" s="47"/>
      <c r="B116" s="12"/>
      <c r="C116" s="20"/>
      <c r="D116" s="20"/>
      <c r="E116" s="56"/>
      <c r="F116" s="56"/>
      <c r="G116" s="56"/>
      <c r="H116" s="20"/>
      <c r="I116" s="20"/>
      <c r="J116" s="57"/>
      <c r="K116" s="57"/>
      <c r="L116" s="57"/>
      <c r="M116" s="41"/>
      <c r="N116" s="9"/>
      <c r="O116" s="10"/>
      <c r="P116" s="9"/>
      <c r="Q116" s="11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43"/>
      <c r="BK116" s="143"/>
      <c r="BL116" s="143"/>
      <c r="BM116" s="143"/>
    </row>
    <row r="117" spans="1:65" s="142" customFormat="1" ht="38.25">
      <c r="A117" s="47"/>
      <c r="B117" s="12"/>
      <c r="C117" s="20"/>
      <c r="D117" s="20"/>
      <c r="E117" s="56"/>
      <c r="F117" s="56"/>
      <c r="G117" s="56"/>
      <c r="H117" s="20"/>
      <c r="I117" s="20"/>
      <c r="J117" s="57"/>
      <c r="K117" s="57"/>
      <c r="L117" s="57"/>
      <c r="M117" s="41"/>
      <c r="N117" s="9"/>
      <c r="O117" s="10"/>
      <c r="P117" s="9"/>
      <c r="Q117" s="11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43"/>
      <c r="BK117" s="143"/>
      <c r="BL117" s="143"/>
      <c r="BM117" s="143"/>
    </row>
    <row r="118" spans="1:65" s="142" customFormat="1" ht="38.25">
      <c r="A118" s="47"/>
      <c r="B118" s="12"/>
      <c r="C118" s="20"/>
      <c r="D118" s="20"/>
      <c r="E118" s="56"/>
      <c r="F118" s="56"/>
      <c r="G118" s="56"/>
      <c r="H118" s="20"/>
      <c r="I118" s="20"/>
      <c r="J118" s="57"/>
      <c r="K118" s="57"/>
      <c r="L118" s="57"/>
      <c r="M118" s="41"/>
      <c r="N118" s="9"/>
      <c r="O118" s="10"/>
      <c r="P118" s="9"/>
      <c r="Q118" s="11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43"/>
      <c r="BK118" s="143"/>
      <c r="BL118" s="143"/>
      <c r="BM118" s="143"/>
    </row>
    <row r="119" spans="1:65" s="142" customFormat="1" ht="38.25">
      <c r="A119" s="47"/>
      <c r="B119" s="12"/>
      <c r="C119" s="20"/>
      <c r="D119" s="20"/>
      <c r="E119" s="56"/>
      <c r="F119" s="56"/>
      <c r="G119" s="56"/>
      <c r="H119" s="20"/>
      <c r="I119" s="20"/>
      <c r="J119" s="57"/>
      <c r="K119" s="57"/>
      <c r="L119" s="57"/>
      <c r="M119" s="41"/>
      <c r="N119" s="9"/>
      <c r="O119" s="10"/>
      <c r="P119" s="9"/>
      <c r="Q119" s="11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43"/>
      <c r="BK119" s="143"/>
      <c r="BL119" s="143"/>
      <c r="BM119" s="143"/>
    </row>
    <row r="120" spans="1:65" s="142" customFormat="1" ht="38.25">
      <c r="A120" s="47"/>
      <c r="B120" s="12"/>
      <c r="C120" s="20"/>
      <c r="D120" s="20"/>
      <c r="E120" s="56"/>
      <c r="F120" s="56"/>
      <c r="G120" s="56"/>
      <c r="H120" s="20"/>
      <c r="I120" s="20"/>
      <c r="J120" s="57"/>
      <c r="K120" s="57"/>
      <c r="L120" s="57"/>
      <c r="M120" s="41"/>
      <c r="N120" s="9"/>
      <c r="O120" s="10"/>
      <c r="P120" s="9"/>
      <c r="Q120" s="11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43"/>
      <c r="BK120" s="143"/>
      <c r="BL120" s="143"/>
      <c r="BM120" s="143"/>
    </row>
    <row r="121" spans="1:65" s="142" customFormat="1" ht="38.25">
      <c r="A121" s="47"/>
      <c r="B121" s="12"/>
      <c r="C121" s="20"/>
      <c r="D121" s="20"/>
      <c r="E121" s="56"/>
      <c r="F121" s="56"/>
      <c r="G121" s="56"/>
      <c r="H121" s="20"/>
      <c r="I121" s="20"/>
      <c r="J121" s="57"/>
      <c r="K121" s="57"/>
      <c r="L121" s="57"/>
      <c r="M121" s="41"/>
      <c r="N121" s="9"/>
      <c r="O121" s="10"/>
      <c r="P121" s="9"/>
      <c r="Q121" s="11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43"/>
      <c r="BK121" s="143"/>
      <c r="BL121" s="143"/>
      <c r="BM121" s="143"/>
    </row>
    <row r="122" spans="1:65" s="142" customFormat="1" ht="38.25">
      <c r="A122" s="47"/>
      <c r="B122" s="12"/>
      <c r="C122" s="20"/>
      <c r="D122" s="20"/>
      <c r="E122" s="56"/>
      <c r="F122" s="56"/>
      <c r="G122" s="56"/>
      <c r="H122" s="20"/>
      <c r="I122" s="20"/>
      <c r="J122" s="57"/>
      <c r="K122" s="57"/>
      <c r="L122" s="57"/>
      <c r="M122" s="41"/>
      <c r="N122" s="9"/>
      <c r="O122" s="10"/>
      <c r="P122" s="9"/>
      <c r="Q122" s="1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43"/>
      <c r="BK122" s="143"/>
      <c r="BL122" s="143"/>
      <c r="BM122" s="143"/>
    </row>
    <row r="123" spans="1:65" s="142" customFormat="1" ht="38.25">
      <c r="A123" s="47"/>
      <c r="B123" s="12"/>
      <c r="C123" s="20"/>
      <c r="D123" s="20"/>
      <c r="E123" s="56"/>
      <c r="F123" s="56"/>
      <c r="G123" s="56"/>
      <c r="H123" s="20"/>
      <c r="I123" s="20"/>
      <c r="J123" s="57"/>
      <c r="K123" s="57"/>
      <c r="L123" s="57"/>
      <c r="M123" s="41"/>
      <c r="N123" s="9"/>
      <c r="O123" s="10"/>
      <c r="P123" s="9"/>
      <c r="Q123" s="11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43"/>
      <c r="BK123" s="143"/>
      <c r="BL123" s="143"/>
      <c r="BM123" s="143"/>
    </row>
    <row r="124" spans="1:65" s="142" customFormat="1" ht="38.25">
      <c r="A124" s="47"/>
      <c r="B124" s="12"/>
      <c r="C124" s="20"/>
      <c r="D124" s="20"/>
      <c r="E124" s="56"/>
      <c r="F124" s="56"/>
      <c r="G124" s="56"/>
      <c r="H124" s="20"/>
      <c r="I124" s="20"/>
      <c r="J124" s="57"/>
      <c r="K124" s="57"/>
      <c r="L124" s="57"/>
      <c r="M124" s="41"/>
      <c r="N124" s="9"/>
      <c r="O124" s="10"/>
      <c r="P124" s="9"/>
      <c r="Q124" s="1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43"/>
      <c r="BK124" s="143"/>
      <c r="BL124" s="143"/>
      <c r="BM124" s="143"/>
    </row>
    <row r="125" spans="1:65" s="142" customFormat="1" ht="38.25">
      <c r="A125" s="47"/>
      <c r="B125" s="12"/>
      <c r="C125" s="20"/>
      <c r="D125" s="20"/>
      <c r="E125" s="56"/>
      <c r="F125" s="56"/>
      <c r="G125" s="56"/>
      <c r="H125" s="20"/>
      <c r="I125" s="20"/>
      <c r="J125" s="57"/>
      <c r="K125" s="57"/>
      <c r="L125" s="57"/>
      <c r="M125" s="41"/>
      <c r="N125" s="9"/>
      <c r="O125" s="10"/>
      <c r="P125" s="9"/>
      <c r="Q125" s="11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43"/>
      <c r="BK125" s="143"/>
      <c r="BL125" s="143"/>
      <c r="BM125" s="143"/>
    </row>
    <row r="126" spans="1:65" s="142" customFormat="1" ht="38.25">
      <c r="A126" s="47"/>
      <c r="B126" s="12"/>
      <c r="C126" s="20"/>
      <c r="D126" s="20"/>
      <c r="E126" s="56"/>
      <c r="F126" s="56"/>
      <c r="G126" s="56"/>
      <c r="H126" s="20"/>
      <c r="I126" s="20"/>
      <c r="J126" s="57"/>
      <c r="K126" s="57"/>
      <c r="L126" s="57"/>
      <c r="M126" s="41"/>
      <c r="N126" s="9"/>
      <c r="O126" s="10"/>
      <c r="P126" s="9"/>
      <c r="Q126" s="11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43"/>
      <c r="BK126" s="143"/>
      <c r="BL126" s="143"/>
      <c r="BM126" s="143"/>
    </row>
    <row r="127" spans="1:65" s="142" customFormat="1" ht="38.25">
      <c r="A127" s="47"/>
      <c r="B127" s="12"/>
      <c r="C127" s="20"/>
      <c r="D127" s="20"/>
      <c r="E127" s="56"/>
      <c r="F127" s="56"/>
      <c r="G127" s="56"/>
      <c r="H127" s="20"/>
      <c r="I127" s="20"/>
      <c r="J127" s="57"/>
      <c r="K127" s="57"/>
      <c r="L127" s="57"/>
      <c r="M127" s="41"/>
      <c r="N127" s="9"/>
      <c r="O127" s="10"/>
      <c r="P127" s="9"/>
      <c r="Q127" s="11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43"/>
      <c r="BK127" s="143"/>
      <c r="BL127" s="143"/>
      <c r="BM127" s="143"/>
    </row>
    <row r="128" spans="1:65" s="142" customFormat="1" ht="38.25">
      <c r="A128" s="47"/>
      <c r="B128" s="12"/>
      <c r="C128" s="20"/>
      <c r="D128" s="20"/>
      <c r="E128" s="56"/>
      <c r="F128" s="56"/>
      <c r="G128" s="56"/>
      <c r="H128" s="20"/>
      <c r="I128" s="20"/>
      <c r="J128" s="57"/>
      <c r="K128" s="57"/>
      <c r="L128" s="57"/>
      <c r="M128" s="41"/>
      <c r="N128" s="9"/>
      <c r="O128" s="10"/>
      <c r="P128" s="9"/>
      <c r="Q128" s="11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43"/>
      <c r="BK128" s="143"/>
      <c r="BL128" s="143"/>
      <c r="BM128" s="143"/>
    </row>
    <row r="129" spans="1:65" s="142" customFormat="1" ht="38.25">
      <c r="A129" s="47"/>
      <c r="B129" s="12"/>
      <c r="C129" s="20"/>
      <c r="D129" s="20"/>
      <c r="E129" s="56"/>
      <c r="F129" s="56"/>
      <c r="G129" s="56"/>
      <c r="H129" s="20"/>
      <c r="I129" s="20"/>
      <c r="J129" s="57"/>
      <c r="K129" s="57"/>
      <c r="L129" s="57"/>
      <c r="M129" s="41"/>
      <c r="N129" s="9"/>
      <c r="O129" s="10"/>
      <c r="P129" s="9"/>
      <c r="Q129" s="11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43"/>
      <c r="BK129" s="143"/>
      <c r="BL129" s="143"/>
      <c r="BM129" s="143"/>
    </row>
    <row r="130" spans="1:65" s="142" customFormat="1" ht="38.25">
      <c r="A130" s="47"/>
      <c r="B130" s="12"/>
      <c r="C130" s="20"/>
      <c r="D130" s="20"/>
      <c r="E130" s="56"/>
      <c r="F130" s="56"/>
      <c r="G130" s="56"/>
      <c r="H130" s="20"/>
      <c r="I130" s="20"/>
      <c r="J130" s="57"/>
      <c r="K130" s="57"/>
      <c r="L130" s="57"/>
      <c r="M130" s="41"/>
      <c r="N130" s="9"/>
      <c r="O130" s="10"/>
      <c r="P130" s="9"/>
      <c r="Q130" s="11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43"/>
      <c r="BK130" s="143"/>
      <c r="BL130" s="143"/>
      <c r="BM130" s="143"/>
    </row>
    <row r="131" spans="1:65" s="142" customFormat="1" ht="38.25">
      <c r="A131" s="47"/>
      <c r="B131" s="12"/>
      <c r="C131" s="20"/>
      <c r="D131" s="20"/>
      <c r="E131" s="56"/>
      <c r="F131" s="56"/>
      <c r="G131" s="56"/>
      <c r="H131" s="20"/>
      <c r="I131" s="20"/>
      <c r="J131" s="57"/>
      <c r="K131" s="57"/>
      <c r="L131" s="57"/>
      <c r="M131" s="41"/>
      <c r="N131" s="9"/>
      <c r="O131" s="10"/>
      <c r="P131" s="9"/>
      <c r="Q131" s="11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43"/>
      <c r="BK131" s="143"/>
      <c r="BL131" s="143"/>
      <c r="BM131" s="143"/>
    </row>
    <row r="132" spans="1:65" s="142" customFormat="1" ht="38.25">
      <c r="A132" s="47"/>
      <c r="B132" s="12"/>
      <c r="C132" s="20"/>
      <c r="D132" s="20"/>
      <c r="E132" s="56"/>
      <c r="F132" s="56"/>
      <c r="G132" s="56"/>
      <c r="H132" s="20"/>
      <c r="I132" s="20"/>
      <c r="J132" s="57"/>
      <c r="K132" s="57"/>
      <c r="L132" s="57"/>
      <c r="M132" s="41"/>
      <c r="N132" s="9"/>
      <c r="O132" s="10"/>
      <c r="P132" s="9"/>
      <c r="Q132" s="11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43"/>
      <c r="BK132" s="143"/>
      <c r="BL132" s="143"/>
      <c r="BM132" s="143"/>
    </row>
    <row r="133" spans="1:65" s="142" customFormat="1" ht="38.25">
      <c r="A133" s="47"/>
      <c r="B133" s="12"/>
      <c r="C133" s="20"/>
      <c r="D133" s="20"/>
      <c r="E133" s="56"/>
      <c r="F133" s="56"/>
      <c r="G133" s="56"/>
      <c r="H133" s="20"/>
      <c r="I133" s="20"/>
      <c r="J133" s="57"/>
      <c r="K133" s="57"/>
      <c r="L133" s="57"/>
      <c r="M133" s="41"/>
      <c r="N133" s="9"/>
      <c r="O133" s="10"/>
      <c r="P133" s="9"/>
      <c r="Q133" s="11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43"/>
      <c r="BK133" s="143"/>
      <c r="BL133" s="143"/>
      <c r="BM133" s="143"/>
    </row>
    <row r="134" spans="1:65" s="142" customFormat="1" ht="38.25">
      <c r="A134" s="47"/>
      <c r="B134" s="12"/>
      <c r="C134" s="20"/>
      <c r="D134" s="20"/>
      <c r="E134" s="56"/>
      <c r="F134" s="56"/>
      <c r="G134" s="56"/>
      <c r="H134" s="20"/>
      <c r="I134" s="20"/>
      <c r="J134" s="57"/>
      <c r="K134" s="57"/>
      <c r="L134" s="57"/>
      <c r="M134" s="41"/>
      <c r="N134" s="9"/>
      <c r="O134" s="10"/>
      <c r="P134" s="9"/>
      <c r="Q134" s="11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43"/>
      <c r="BK134" s="143"/>
      <c r="BL134" s="143"/>
      <c r="BM134" s="143"/>
    </row>
    <row r="135" spans="1:65" s="142" customFormat="1" ht="38.25">
      <c r="A135" s="47"/>
      <c r="B135" s="12"/>
      <c r="C135" s="20"/>
      <c r="D135" s="20"/>
      <c r="E135" s="56"/>
      <c r="F135" s="56"/>
      <c r="G135" s="56"/>
      <c r="H135" s="20"/>
      <c r="I135" s="20"/>
      <c r="J135" s="57"/>
      <c r="K135" s="57"/>
      <c r="L135" s="57"/>
      <c r="M135" s="41"/>
      <c r="N135" s="9"/>
      <c r="O135" s="10"/>
      <c r="P135" s="9"/>
      <c r="Q135" s="11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43"/>
      <c r="BK135" s="143"/>
      <c r="BL135" s="143"/>
      <c r="BM135" s="143"/>
    </row>
    <row r="136" spans="1:65" s="142" customFormat="1" ht="38.25">
      <c r="A136" s="47"/>
      <c r="B136" s="12"/>
      <c r="C136" s="20"/>
      <c r="D136" s="20"/>
      <c r="E136" s="56"/>
      <c r="F136" s="56"/>
      <c r="G136" s="56"/>
      <c r="H136" s="20"/>
      <c r="I136" s="20"/>
      <c r="J136" s="57"/>
      <c r="K136" s="57"/>
      <c r="L136" s="57"/>
      <c r="M136" s="41"/>
      <c r="N136" s="9"/>
      <c r="O136" s="10"/>
      <c r="P136" s="9"/>
      <c r="Q136" s="11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43"/>
      <c r="BK136" s="143"/>
      <c r="BL136" s="143"/>
      <c r="BM136" s="143"/>
    </row>
    <row r="137" spans="1:65" s="142" customFormat="1" ht="38.25">
      <c r="A137" s="47"/>
      <c r="B137" s="12"/>
      <c r="C137" s="20"/>
      <c r="D137" s="20"/>
      <c r="E137" s="56"/>
      <c r="F137" s="56"/>
      <c r="G137" s="56"/>
      <c r="H137" s="20"/>
      <c r="I137" s="20"/>
      <c r="J137" s="57"/>
      <c r="K137" s="57"/>
      <c r="L137" s="57"/>
      <c r="M137" s="41"/>
      <c r="N137" s="9"/>
      <c r="O137" s="10"/>
      <c r="P137" s="9"/>
      <c r="Q137" s="11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43"/>
      <c r="BK137" s="143"/>
      <c r="BL137" s="143"/>
      <c r="BM137" s="143"/>
    </row>
    <row r="138" spans="1:65" s="142" customFormat="1" ht="38.25">
      <c r="A138" s="47"/>
      <c r="B138" s="12"/>
      <c r="C138" s="20"/>
      <c r="D138" s="20"/>
      <c r="E138" s="56"/>
      <c r="F138" s="56"/>
      <c r="G138" s="56"/>
      <c r="H138" s="20"/>
      <c r="I138" s="20"/>
      <c r="J138" s="57"/>
      <c r="K138" s="57"/>
      <c r="L138" s="57"/>
      <c r="M138" s="41"/>
      <c r="N138" s="9"/>
      <c r="O138" s="10"/>
      <c r="P138" s="9"/>
      <c r="Q138" s="11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43"/>
      <c r="BK138" s="143"/>
      <c r="BL138" s="143"/>
      <c r="BM138" s="143"/>
    </row>
    <row r="139" spans="1:65" s="142" customFormat="1" ht="38.25">
      <c r="A139" s="47"/>
      <c r="B139" s="12"/>
      <c r="C139" s="20"/>
      <c r="D139" s="20"/>
      <c r="E139" s="56"/>
      <c r="F139" s="56"/>
      <c r="G139" s="56"/>
      <c r="H139" s="20"/>
      <c r="I139" s="20"/>
      <c r="J139" s="57"/>
      <c r="K139" s="57"/>
      <c r="L139" s="57"/>
      <c r="M139" s="41"/>
      <c r="N139" s="9"/>
      <c r="O139" s="10"/>
      <c r="P139" s="9"/>
      <c r="Q139" s="11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43"/>
      <c r="BK139" s="143"/>
      <c r="BL139" s="143"/>
      <c r="BM139" s="143"/>
    </row>
    <row r="140" spans="1:65" s="142" customFormat="1" ht="38.25">
      <c r="A140" s="47"/>
      <c r="B140" s="12"/>
      <c r="C140" s="20"/>
      <c r="D140" s="20"/>
      <c r="E140" s="56"/>
      <c r="F140" s="56"/>
      <c r="G140" s="56"/>
      <c r="H140" s="20"/>
      <c r="I140" s="20"/>
      <c r="J140" s="57"/>
      <c r="K140" s="57"/>
      <c r="L140" s="57"/>
      <c r="M140" s="41"/>
      <c r="N140" s="9"/>
      <c r="O140" s="10"/>
      <c r="P140" s="9"/>
      <c r="Q140" s="11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43"/>
      <c r="BK140" s="143"/>
      <c r="BL140" s="143"/>
      <c r="BM140" s="143"/>
    </row>
    <row r="141" spans="1:65" s="142" customFormat="1" ht="38.25">
      <c r="A141" s="47"/>
      <c r="B141" s="12"/>
      <c r="C141" s="20"/>
      <c r="D141" s="20"/>
      <c r="E141" s="56"/>
      <c r="F141" s="56"/>
      <c r="G141" s="56"/>
      <c r="H141" s="20"/>
      <c r="I141" s="20"/>
      <c r="J141" s="57"/>
      <c r="K141" s="57"/>
      <c r="L141" s="57"/>
      <c r="M141" s="41"/>
      <c r="N141" s="9"/>
      <c r="O141" s="10"/>
      <c r="P141" s="9"/>
      <c r="Q141" s="11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43"/>
      <c r="BK141" s="143"/>
      <c r="BL141" s="143"/>
      <c r="BM141" s="143"/>
    </row>
    <row r="142" spans="1:65" s="142" customFormat="1" ht="38.25">
      <c r="A142" s="47"/>
      <c r="B142" s="12"/>
      <c r="C142" s="20"/>
      <c r="D142" s="20"/>
      <c r="E142" s="56"/>
      <c r="F142" s="56"/>
      <c r="G142" s="56"/>
      <c r="H142" s="20"/>
      <c r="I142" s="20"/>
      <c r="J142" s="57"/>
      <c r="K142" s="57"/>
      <c r="L142" s="57"/>
      <c r="M142" s="41"/>
      <c r="N142" s="9"/>
      <c r="O142" s="10"/>
      <c r="P142" s="9"/>
      <c r="Q142" s="11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43"/>
      <c r="BK142" s="143"/>
      <c r="BL142" s="143"/>
      <c r="BM142" s="143"/>
    </row>
    <row r="143" spans="1:65" s="142" customFormat="1" ht="38.25">
      <c r="A143" s="47"/>
      <c r="B143" s="12"/>
      <c r="C143" s="20"/>
      <c r="D143" s="20"/>
      <c r="E143" s="56"/>
      <c r="F143" s="56"/>
      <c r="G143" s="56"/>
      <c r="H143" s="20"/>
      <c r="I143" s="20"/>
      <c r="J143" s="57"/>
      <c r="K143" s="57"/>
      <c r="L143" s="57"/>
      <c r="M143" s="41"/>
      <c r="N143" s="9"/>
      <c r="O143" s="10"/>
      <c r="P143" s="9"/>
      <c r="Q143" s="11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43"/>
      <c r="BK143" s="143"/>
      <c r="BL143" s="143"/>
      <c r="BM143" s="143"/>
    </row>
    <row r="144" spans="1:65" s="142" customFormat="1" ht="38.25">
      <c r="A144" s="47"/>
      <c r="B144" s="12"/>
      <c r="C144" s="20"/>
      <c r="D144" s="20"/>
      <c r="E144" s="56"/>
      <c r="F144" s="56"/>
      <c r="G144" s="56"/>
      <c r="H144" s="20"/>
      <c r="I144" s="20"/>
      <c r="J144" s="57"/>
      <c r="K144" s="57"/>
      <c r="L144" s="57"/>
      <c r="M144" s="41"/>
      <c r="N144" s="9"/>
      <c r="O144" s="10"/>
      <c r="P144" s="9"/>
      <c r="Q144" s="11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43"/>
      <c r="BK144" s="143"/>
      <c r="BL144" s="143"/>
      <c r="BM144" s="143"/>
    </row>
    <row r="145" spans="1:65" s="142" customFormat="1" ht="38.25">
      <c r="A145" s="47"/>
      <c r="B145" s="12"/>
      <c r="C145" s="20"/>
      <c r="D145" s="20"/>
      <c r="E145" s="56"/>
      <c r="F145" s="56"/>
      <c r="G145" s="56"/>
      <c r="H145" s="20"/>
      <c r="I145" s="20"/>
      <c r="J145" s="57"/>
      <c r="K145" s="57"/>
      <c r="L145" s="57"/>
      <c r="M145" s="41"/>
      <c r="N145" s="9"/>
      <c r="O145" s="10"/>
      <c r="P145" s="9"/>
      <c r="Q145" s="11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43"/>
      <c r="BK145" s="143"/>
      <c r="BL145" s="143"/>
      <c r="BM145" s="143"/>
    </row>
    <row r="146" spans="1:65" s="142" customFormat="1" ht="38.25">
      <c r="A146" s="47"/>
      <c r="B146" s="12"/>
      <c r="C146" s="20"/>
      <c r="D146" s="20"/>
      <c r="E146" s="56"/>
      <c r="F146" s="56"/>
      <c r="G146" s="56"/>
      <c r="H146" s="20"/>
      <c r="I146" s="20"/>
      <c r="J146" s="57"/>
      <c r="K146" s="57"/>
      <c r="L146" s="57"/>
      <c r="M146" s="41"/>
      <c r="N146" s="9"/>
      <c r="O146" s="10"/>
      <c r="P146" s="9"/>
      <c r="Q146" s="11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43"/>
      <c r="BK146" s="143"/>
      <c r="BL146" s="143"/>
      <c r="BM146" s="143"/>
    </row>
    <row r="147" spans="1:65" s="142" customFormat="1" ht="38.25">
      <c r="A147" s="47"/>
      <c r="B147" s="12"/>
      <c r="C147" s="20"/>
      <c r="D147" s="20"/>
      <c r="E147" s="56"/>
      <c r="F147" s="56"/>
      <c r="G147" s="56"/>
      <c r="H147" s="20"/>
      <c r="I147" s="20"/>
      <c r="J147" s="57"/>
      <c r="K147" s="57"/>
      <c r="L147" s="57"/>
      <c r="M147" s="41"/>
      <c r="N147" s="9"/>
      <c r="O147" s="10"/>
      <c r="P147" s="9"/>
      <c r="Q147" s="11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43"/>
      <c r="BK147" s="143"/>
      <c r="BL147" s="143"/>
      <c r="BM147" s="143"/>
    </row>
    <row r="148" spans="1:65" s="142" customFormat="1" ht="38.25">
      <c r="A148" s="47"/>
      <c r="B148" s="12"/>
      <c r="C148" s="20"/>
      <c r="D148" s="20"/>
      <c r="E148" s="56"/>
      <c r="F148" s="56"/>
      <c r="G148" s="56"/>
      <c r="H148" s="20"/>
      <c r="I148" s="20"/>
      <c r="J148" s="57"/>
      <c r="K148" s="57"/>
      <c r="L148" s="57"/>
      <c r="M148" s="41"/>
      <c r="N148" s="9"/>
      <c r="O148" s="10"/>
      <c r="P148" s="9"/>
      <c r="Q148" s="11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43"/>
      <c r="BK148" s="143"/>
      <c r="BL148" s="143"/>
      <c r="BM148" s="143"/>
    </row>
    <row r="149" spans="1:65" s="142" customFormat="1" ht="38.25">
      <c r="A149" s="47"/>
      <c r="B149" s="12"/>
      <c r="C149" s="20"/>
      <c r="D149" s="20"/>
      <c r="E149" s="56"/>
      <c r="F149" s="56"/>
      <c r="G149" s="56"/>
      <c r="H149" s="20"/>
      <c r="I149" s="20"/>
      <c r="J149" s="57"/>
      <c r="K149" s="57"/>
      <c r="L149" s="57"/>
      <c r="M149" s="41"/>
      <c r="N149" s="9"/>
      <c r="O149" s="10"/>
      <c r="P149" s="9"/>
      <c r="Q149" s="11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43"/>
      <c r="BK149" s="143"/>
      <c r="BL149" s="143"/>
      <c r="BM149" s="143"/>
    </row>
    <row r="150" spans="1:65" s="142" customFormat="1" ht="38.25">
      <c r="A150" s="47"/>
      <c r="B150" s="12"/>
      <c r="C150" s="20"/>
      <c r="D150" s="20"/>
      <c r="E150" s="56"/>
      <c r="F150" s="56"/>
      <c r="G150" s="56"/>
      <c r="H150" s="20"/>
      <c r="I150" s="20"/>
      <c r="J150" s="57"/>
      <c r="K150" s="57"/>
      <c r="L150" s="57"/>
      <c r="M150" s="41"/>
      <c r="N150" s="9"/>
      <c r="O150" s="10"/>
      <c r="P150" s="9"/>
      <c r="Q150" s="11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43"/>
      <c r="BK150" s="143"/>
      <c r="BL150" s="143"/>
      <c r="BM150" s="143"/>
    </row>
    <row r="151" spans="1:65" s="142" customFormat="1" ht="38.25">
      <c r="A151" s="47"/>
      <c r="B151" s="12"/>
      <c r="C151" s="20"/>
      <c r="D151" s="20"/>
      <c r="E151" s="56"/>
      <c r="F151" s="56"/>
      <c r="G151" s="56"/>
      <c r="H151" s="20"/>
      <c r="I151" s="20"/>
      <c r="J151" s="57"/>
      <c r="K151" s="57"/>
      <c r="L151" s="57"/>
      <c r="M151" s="41"/>
      <c r="N151" s="9"/>
      <c r="O151" s="10"/>
      <c r="P151" s="9"/>
      <c r="Q151" s="11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43"/>
      <c r="BK151" s="143"/>
      <c r="BL151" s="143"/>
      <c r="BM151" s="143"/>
    </row>
    <row r="152" spans="10:65" ht="38.25">
      <c r="J152" s="57"/>
      <c r="K152" s="57"/>
      <c r="L152" s="57"/>
      <c r="M152" s="41"/>
      <c r="N152" s="9"/>
      <c r="O152" s="10"/>
      <c r="P152" s="9"/>
      <c r="Q152" s="11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</row>
    <row r="153" spans="10:65" ht="38.25">
      <c r="J153" s="57"/>
      <c r="K153" s="57"/>
      <c r="L153" s="57"/>
      <c r="M153" s="41"/>
      <c r="N153" s="9"/>
      <c r="O153" s="10"/>
      <c r="P153" s="9"/>
      <c r="Q153" s="11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0:65" ht="38.25">
      <c r="J154" s="57"/>
      <c r="K154" s="57"/>
      <c r="L154" s="57"/>
      <c r="M154" s="41"/>
      <c r="N154" s="9"/>
      <c r="O154" s="10"/>
      <c r="P154" s="9"/>
      <c r="Q154" s="11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</row>
    <row r="155" spans="10:65" ht="38.25">
      <c r="J155" s="57"/>
      <c r="K155" s="57"/>
      <c r="L155" s="57"/>
      <c r="M155" s="41"/>
      <c r="N155" s="9"/>
      <c r="O155" s="10"/>
      <c r="P155" s="9"/>
      <c r="Q155" s="11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0:65" ht="38.25">
      <c r="J156" s="57"/>
      <c r="K156" s="57"/>
      <c r="L156" s="57"/>
      <c r="M156" s="41"/>
      <c r="N156" s="9"/>
      <c r="O156" s="10"/>
      <c r="P156" s="9"/>
      <c r="Q156" s="11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10:65" ht="38.25">
      <c r="J157" s="57"/>
      <c r="K157" s="57"/>
      <c r="L157" s="57"/>
      <c r="M157" s="41"/>
      <c r="N157" s="9"/>
      <c r="O157" s="10"/>
      <c r="P157" s="9"/>
      <c r="Q157" s="11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</row>
    <row r="158" spans="10:65" ht="38.25">
      <c r="J158" s="57"/>
      <c r="K158" s="57"/>
      <c r="L158" s="57"/>
      <c r="M158" s="41"/>
      <c r="N158" s="9"/>
      <c r="O158" s="10"/>
      <c r="P158" s="9"/>
      <c r="Q158" s="11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0:65" ht="38.25">
      <c r="J159" s="57"/>
      <c r="K159" s="57"/>
      <c r="L159" s="57"/>
      <c r="M159" s="41"/>
      <c r="N159" s="9"/>
      <c r="O159" s="10"/>
      <c r="P159" s="9"/>
      <c r="Q159" s="11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0:65" ht="38.25">
      <c r="J160" s="57"/>
      <c r="K160" s="57"/>
      <c r="L160" s="57"/>
      <c r="M160" s="41"/>
      <c r="N160" s="9"/>
      <c r="O160" s="10"/>
      <c r="P160" s="9"/>
      <c r="Q160" s="11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0:65" ht="38.25">
      <c r="J161" s="57"/>
      <c r="K161" s="57"/>
      <c r="L161" s="57"/>
      <c r="M161" s="41"/>
      <c r="N161" s="9"/>
      <c r="O161" s="10"/>
      <c r="P161" s="9"/>
      <c r="Q161" s="11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</row>
    <row r="162" spans="10:65" ht="38.25">
      <c r="J162" s="57"/>
      <c r="K162" s="57"/>
      <c r="L162" s="57"/>
      <c r="M162" s="41"/>
      <c r="N162" s="9"/>
      <c r="O162" s="10"/>
      <c r="P162" s="9"/>
      <c r="Q162" s="11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0:65" ht="38.25">
      <c r="J163" s="57"/>
      <c r="K163" s="57"/>
      <c r="L163" s="57"/>
      <c r="M163" s="41"/>
      <c r="N163" s="9"/>
      <c r="O163" s="10"/>
      <c r="P163" s="9"/>
      <c r="Q163" s="11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</row>
    <row r="164" spans="10:65" ht="38.25">
      <c r="J164" s="57"/>
      <c r="K164" s="57"/>
      <c r="L164" s="57"/>
      <c r="M164" s="41"/>
      <c r="N164" s="9"/>
      <c r="O164" s="10"/>
      <c r="P164" s="9"/>
      <c r="Q164" s="11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</row>
    <row r="165" spans="10:65" ht="38.25">
      <c r="J165" s="57"/>
      <c r="K165" s="57"/>
      <c r="L165" s="57"/>
      <c r="M165" s="41"/>
      <c r="N165" s="9"/>
      <c r="O165" s="10"/>
      <c r="P165" s="9"/>
      <c r="Q165" s="11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10:65" ht="38.25">
      <c r="J166" s="57"/>
      <c r="K166" s="57"/>
      <c r="L166" s="57"/>
      <c r="M166" s="41"/>
      <c r="N166" s="9"/>
      <c r="O166" s="10"/>
      <c r="P166" s="9"/>
      <c r="Q166" s="11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0:65" ht="38.25">
      <c r="J167" s="57"/>
      <c r="K167" s="57"/>
      <c r="L167" s="57"/>
      <c r="M167" s="41"/>
      <c r="N167" s="9"/>
      <c r="O167" s="10"/>
      <c r="P167" s="9"/>
      <c r="Q167" s="11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</row>
    <row r="168" spans="10:65" ht="38.25">
      <c r="J168" s="57"/>
      <c r="K168" s="57"/>
      <c r="L168" s="57"/>
      <c r="M168" s="41"/>
      <c r="N168" s="9"/>
      <c r="O168" s="10"/>
      <c r="P168" s="9"/>
      <c r="Q168" s="11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</row>
    <row r="169" spans="10:65" ht="38.25">
      <c r="J169" s="57"/>
      <c r="K169" s="57"/>
      <c r="L169" s="57"/>
      <c r="M169" s="41"/>
      <c r="N169" s="9"/>
      <c r="O169" s="10"/>
      <c r="P169" s="9"/>
      <c r="Q169" s="11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0:65" ht="38.25">
      <c r="J170" s="57"/>
      <c r="K170" s="57"/>
      <c r="L170" s="57"/>
      <c r="M170" s="41"/>
      <c r="N170" s="9"/>
      <c r="O170" s="10"/>
      <c r="P170" s="9"/>
      <c r="Q170" s="11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0:65" ht="38.25">
      <c r="J171" s="57"/>
      <c r="K171" s="57"/>
      <c r="L171" s="57"/>
      <c r="M171" s="41"/>
      <c r="N171" s="9"/>
      <c r="O171" s="10"/>
      <c r="P171" s="9"/>
      <c r="Q171" s="11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0:65" ht="38.25">
      <c r="J172" s="57"/>
      <c r="K172" s="57"/>
      <c r="L172" s="57"/>
      <c r="M172" s="41"/>
      <c r="N172" s="9"/>
      <c r="O172" s="10"/>
      <c r="P172" s="9"/>
      <c r="Q172" s="11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0:65" ht="38.25">
      <c r="J173" s="57"/>
      <c r="K173" s="57"/>
      <c r="L173" s="57"/>
      <c r="M173" s="41"/>
      <c r="N173" s="9"/>
      <c r="O173" s="10"/>
      <c r="P173" s="9"/>
      <c r="Q173" s="11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0:65" ht="38.25">
      <c r="J174" s="57"/>
      <c r="K174" s="57"/>
      <c r="L174" s="57"/>
      <c r="M174" s="41"/>
      <c r="N174" s="9"/>
      <c r="O174" s="10"/>
      <c r="P174" s="9"/>
      <c r="Q174" s="11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0:65" ht="38.25">
      <c r="J175" s="57"/>
      <c r="K175" s="57"/>
      <c r="L175" s="57"/>
      <c r="M175" s="41"/>
      <c r="N175" s="9"/>
      <c r="O175" s="10"/>
      <c r="P175" s="9"/>
      <c r="Q175" s="11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</row>
    <row r="176" spans="10:65" ht="38.25">
      <c r="J176" s="57"/>
      <c r="K176" s="57"/>
      <c r="L176" s="57"/>
      <c r="M176" s="41"/>
      <c r="N176" s="9"/>
      <c r="O176" s="10"/>
      <c r="P176" s="9"/>
      <c r="Q176" s="11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0:65" ht="38.25">
      <c r="J177" s="57"/>
      <c r="K177" s="57"/>
      <c r="L177" s="57"/>
      <c r="M177" s="41"/>
      <c r="N177" s="9"/>
      <c r="O177" s="10"/>
      <c r="P177" s="9"/>
      <c r="Q177" s="11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10:65" ht="38.25">
      <c r="J178" s="57"/>
      <c r="K178" s="57"/>
      <c r="L178" s="57"/>
      <c r="M178" s="41"/>
      <c r="N178" s="9"/>
      <c r="O178" s="10"/>
      <c r="P178" s="9"/>
      <c r="Q178" s="11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</row>
    <row r="179" spans="10:65" ht="38.25">
      <c r="J179" s="57"/>
      <c r="K179" s="57"/>
      <c r="L179" s="57"/>
      <c r="M179" s="41"/>
      <c r="N179" s="9"/>
      <c r="O179" s="10"/>
      <c r="P179" s="9"/>
      <c r="Q179" s="11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0:65" ht="38.25">
      <c r="J180" s="57"/>
      <c r="K180" s="57"/>
      <c r="L180" s="57"/>
      <c r="M180" s="41"/>
      <c r="N180" s="9"/>
      <c r="O180" s="10"/>
      <c r="P180" s="9"/>
      <c r="Q180" s="11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0:65" ht="38.25">
      <c r="J181" s="57"/>
      <c r="K181" s="57"/>
      <c r="L181" s="57"/>
      <c r="M181" s="41"/>
      <c r="N181" s="9"/>
      <c r="O181" s="10"/>
      <c r="P181" s="9"/>
      <c r="Q181" s="11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</row>
    <row r="182" spans="10:65" ht="38.25">
      <c r="J182" s="57"/>
      <c r="K182" s="57"/>
      <c r="L182" s="57"/>
      <c r="M182" s="41"/>
      <c r="N182" s="9"/>
      <c r="O182" s="10"/>
      <c r="P182" s="9"/>
      <c r="Q182" s="11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</row>
    <row r="183" spans="10:65" ht="38.25">
      <c r="J183" s="57"/>
      <c r="K183" s="57"/>
      <c r="L183" s="57"/>
      <c r="M183" s="41"/>
      <c r="N183" s="9"/>
      <c r="O183" s="10"/>
      <c r="P183" s="9"/>
      <c r="Q183" s="11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10:65" ht="38.25">
      <c r="J184" s="57"/>
      <c r="K184" s="57"/>
      <c r="L184" s="57"/>
      <c r="M184" s="41"/>
      <c r="N184" s="9"/>
      <c r="O184" s="10"/>
      <c r="P184" s="9"/>
      <c r="Q184" s="11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</row>
    <row r="185" spans="10:65" ht="38.25">
      <c r="J185" s="57"/>
      <c r="K185" s="57"/>
      <c r="L185" s="57"/>
      <c r="M185" s="41"/>
      <c r="N185" s="9"/>
      <c r="O185" s="10"/>
      <c r="P185" s="9"/>
      <c r="Q185" s="11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</row>
    <row r="186" spans="10:65" ht="38.25">
      <c r="J186" s="57"/>
      <c r="K186" s="57"/>
      <c r="L186" s="57"/>
      <c r="M186" s="41"/>
      <c r="N186" s="9"/>
      <c r="O186" s="10"/>
      <c r="P186" s="9"/>
      <c r="Q186" s="11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</row>
    <row r="187" spans="10:65" ht="38.25">
      <c r="J187" s="57"/>
      <c r="K187" s="57"/>
      <c r="L187" s="57"/>
      <c r="M187" s="41"/>
      <c r="N187" s="9"/>
      <c r="O187" s="10"/>
      <c r="P187" s="9"/>
      <c r="Q187" s="11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0:65" ht="38.25">
      <c r="J188" s="57"/>
      <c r="K188" s="57"/>
      <c r="L188" s="57"/>
      <c r="M188" s="41"/>
      <c r="N188" s="9"/>
      <c r="O188" s="10"/>
      <c r="P188" s="9"/>
      <c r="Q188" s="11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</row>
    <row r="189" spans="10:65" ht="38.25">
      <c r="J189" s="57"/>
      <c r="K189" s="57"/>
      <c r="L189" s="57"/>
      <c r="M189" s="41"/>
      <c r="N189" s="9"/>
      <c r="O189" s="10"/>
      <c r="P189" s="9"/>
      <c r="Q189" s="11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</row>
    <row r="190" spans="10:65" ht="38.25">
      <c r="J190" s="57"/>
      <c r="K190" s="57"/>
      <c r="L190" s="57"/>
      <c r="M190" s="41"/>
      <c r="N190" s="9"/>
      <c r="O190" s="10"/>
      <c r="P190" s="9"/>
      <c r="Q190" s="11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</row>
    <row r="191" spans="10:65" ht="38.25">
      <c r="J191" s="57"/>
      <c r="K191" s="57"/>
      <c r="L191" s="57"/>
      <c r="M191" s="41"/>
      <c r="N191" s="9"/>
      <c r="O191" s="10"/>
      <c r="P191" s="9"/>
      <c r="Q191" s="11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</row>
    <row r="192" spans="10:65" ht="38.25">
      <c r="J192" s="57"/>
      <c r="K192" s="57"/>
      <c r="L192" s="57"/>
      <c r="M192" s="41"/>
      <c r="N192" s="9"/>
      <c r="O192" s="10"/>
      <c r="P192" s="9"/>
      <c r="Q192" s="11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</row>
    <row r="193" spans="10:65" ht="38.25">
      <c r="J193" s="57"/>
      <c r="K193" s="57"/>
      <c r="L193" s="57"/>
      <c r="M193" s="41"/>
      <c r="N193" s="9"/>
      <c r="O193" s="10"/>
      <c r="P193" s="9"/>
      <c r="Q193" s="11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</row>
    <row r="194" spans="10:65" ht="38.25">
      <c r="J194" s="57"/>
      <c r="K194" s="57"/>
      <c r="L194" s="57"/>
      <c r="M194" s="41"/>
      <c r="N194" s="9"/>
      <c r="O194" s="10"/>
      <c r="P194" s="9"/>
      <c r="Q194" s="11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</row>
    <row r="195" spans="10:65" ht="38.25">
      <c r="J195" s="57"/>
      <c r="K195" s="57"/>
      <c r="L195" s="57"/>
      <c r="M195" s="41"/>
      <c r="N195" s="9"/>
      <c r="O195" s="10"/>
      <c r="P195" s="9"/>
      <c r="Q195" s="11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</row>
    <row r="196" spans="10:65" ht="38.25">
      <c r="J196" s="57"/>
      <c r="K196" s="57"/>
      <c r="L196" s="57"/>
      <c r="M196" s="41"/>
      <c r="N196" s="9"/>
      <c r="O196" s="10"/>
      <c r="P196" s="9"/>
      <c r="Q196" s="11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</row>
    <row r="197" spans="10:65" ht="38.25">
      <c r="J197" s="57"/>
      <c r="K197" s="57"/>
      <c r="L197" s="57"/>
      <c r="M197" s="41"/>
      <c r="N197" s="9"/>
      <c r="O197" s="10"/>
      <c r="P197" s="9"/>
      <c r="Q197" s="11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</row>
    <row r="198" spans="10:65" ht="38.25">
      <c r="J198" s="57"/>
      <c r="K198" s="57"/>
      <c r="L198" s="57"/>
      <c r="M198" s="41"/>
      <c r="N198" s="9"/>
      <c r="O198" s="10"/>
      <c r="P198" s="9"/>
      <c r="Q198" s="11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</row>
    <row r="199" spans="10:65" ht="38.25">
      <c r="J199" s="57"/>
      <c r="K199" s="57"/>
      <c r="L199" s="57"/>
      <c r="M199" s="41"/>
      <c r="N199" s="9"/>
      <c r="O199" s="10"/>
      <c r="P199" s="9"/>
      <c r="Q199" s="11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</row>
    <row r="200" spans="10:65" ht="38.25">
      <c r="J200" s="57"/>
      <c r="K200" s="57"/>
      <c r="L200" s="57"/>
      <c r="M200" s="41"/>
      <c r="N200" s="9"/>
      <c r="O200" s="10"/>
      <c r="P200" s="9"/>
      <c r="Q200" s="11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</row>
    <row r="201" spans="10:65" ht="38.25">
      <c r="J201" s="57"/>
      <c r="K201" s="57"/>
      <c r="L201" s="57"/>
      <c r="M201" s="41"/>
      <c r="N201" s="9"/>
      <c r="O201" s="10"/>
      <c r="P201" s="9"/>
      <c r="Q201" s="11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</row>
    <row r="202" spans="10:65" ht="38.25">
      <c r="J202" s="57"/>
      <c r="K202" s="57"/>
      <c r="L202" s="57"/>
      <c r="M202" s="41"/>
      <c r="N202" s="9"/>
      <c r="O202" s="10"/>
      <c r="P202" s="9"/>
      <c r="Q202" s="11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</row>
    <row r="203" spans="10:65" ht="38.25">
      <c r="J203" s="57"/>
      <c r="K203" s="57"/>
      <c r="L203" s="57"/>
      <c r="M203" s="41"/>
      <c r="N203" s="9"/>
      <c r="O203" s="10"/>
      <c r="P203" s="9"/>
      <c r="Q203" s="11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</row>
    <row r="204" spans="10:65" ht="38.25">
      <c r="J204" s="57"/>
      <c r="K204" s="57"/>
      <c r="L204" s="57"/>
      <c r="M204" s="41"/>
      <c r="N204" s="9"/>
      <c r="O204" s="10"/>
      <c r="P204" s="9"/>
      <c r="Q204" s="11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</row>
    <row r="205" spans="10:65" ht="38.25">
      <c r="J205" s="57"/>
      <c r="K205" s="57"/>
      <c r="L205" s="57"/>
      <c r="M205" s="41"/>
      <c r="N205" s="9"/>
      <c r="O205" s="10"/>
      <c r="P205" s="9"/>
      <c r="Q205" s="11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</row>
    <row r="206" spans="10:65" ht="38.25">
      <c r="J206" s="57"/>
      <c r="K206" s="57"/>
      <c r="L206" s="57"/>
      <c r="M206" s="41"/>
      <c r="N206" s="9"/>
      <c r="O206" s="10"/>
      <c r="P206" s="9"/>
      <c r="Q206" s="11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</row>
    <row r="207" spans="10:65" ht="38.25">
      <c r="J207" s="57"/>
      <c r="K207" s="57"/>
      <c r="L207" s="57"/>
      <c r="M207" s="41"/>
      <c r="N207" s="9"/>
      <c r="O207" s="10"/>
      <c r="P207" s="9"/>
      <c r="Q207" s="11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</row>
    <row r="208" spans="10:65" ht="38.25">
      <c r="J208" s="57"/>
      <c r="K208" s="57"/>
      <c r="L208" s="57"/>
      <c r="M208" s="41"/>
      <c r="N208" s="9"/>
      <c r="O208" s="10"/>
      <c r="P208" s="9"/>
      <c r="Q208" s="11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</row>
    <row r="209" spans="10:65" ht="38.25">
      <c r="J209" s="57"/>
      <c r="K209" s="57"/>
      <c r="L209" s="57"/>
      <c r="M209" s="41"/>
      <c r="N209" s="9"/>
      <c r="O209" s="10"/>
      <c r="P209" s="9"/>
      <c r="Q209" s="11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</row>
    <row r="210" spans="10:65" ht="38.25">
      <c r="J210" s="57"/>
      <c r="K210" s="57"/>
      <c r="L210" s="57"/>
      <c r="M210" s="41"/>
      <c r="N210" s="9"/>
      <c r="O210" s="10"/>
      <c r="P210" s="9"/>
      <c r="Q210" s="11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</row>
    <row r="211" spans="10:65" ht="38.25">
      <c r="J211" s="57"/>
      <c r="K211" s="57"/>
      <c r="L211" s="57"/>
      <c r="M211" s="41"/>
      <c r="N211" s="9"/>
      <c r="O211" s="10"/>
      <c r="P211" s="9"/>
      <c r="Q211" s="11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</row>
    <row r="212" spans="10:65" ht="38.25">
      <c r="J212" s="57"/>
      <c r="K212" s="57"/>
      <c r="L212" s="57"/>
      <c r="M212" s="41"/>
      <c r="N212" s="9"/>
      <c r="O212" s="10"/>
      <c r="P212" s="9"/>
      <c r="Q212" s="11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</row>
    <row r="213" spans="10:65" ht="38.25">
      <c r="J213" s="57"/>
      <c r="K213" s="57"/>
      <c r="L213" s="57"/>
      <c r="M213" s="41"/>
      <c r="N213" s="9"/>
      <c r="O213" s="10"/>
      <c r="P213" s="9"/>
      <c r="Q213" s="11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</row>
    <row r="214" spans="10:65" ht="38.25">
      <c r="J214" s="57"/>
      <c r="K214" s="57"/>
      <c r="L214" s="57"/>
      <c r="M214" s="41"/>
      <c r="N214" s="9"/>
      <c r="O214" s="10"/>
      <c r="P214" s="9"/>
      <c r="Q214" s="11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</row>
    <row r="215" spans="10:65" ht="38.25">
      <c r="J215" s="57"/>
      <c r="K215" s="57"/>
      <c r="L215" s="57"/>
      <c r="M215" s="41"/>
      <c r="N215" s="9"/>
      <c r="O215" s="10"/>
      <c r="P215" s="9"/>
      <c r="Q215" s="11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</row>
    <row r="216" spans="10:65" ht="38.25">
      <c r="J216" s="57"/>
      <c r="K216" s="57"/>
      <c r="L216" s="57"/>
      <c r="M216" s="41"/>
      <c r="N216" s="9"/>
      <c r="O216" s="10"/>
      <c r="P216" s="9"/>
      <c r="Q216" s="11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</row>
    <row r="217" spans="10:65" ht="38.25">
      <c r="J217" s="57"/>
      <c r="K217" s="57"/>
      <c r="L217" s="57"/>
      <c r="M217" s="41"/>
      <c r="N217" s="9"/>
      <c r="O217" s="10"/>
      <c r="P217" s="9"/>
      <c r="Q217" s="11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</row>
    <row r="218" spans="10:65" ht="38.25">
      <c r="J218" s="57"/>
      <c r="K218" s="57"/>
      <c r="L218" s="57"/>
      <c r="M218" s="41"/>
      <c r="N218" s="9"/>
      <c r="O218" s="10"/>
      <c r="P218" s="9"/>
      <c r="Q218" s="11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</row>
    <row r="219" spans="10:65" ht="38.25">
      <c r="J219" s="57"/>
      <c r="K219" s="57"/>
      <c r="L219" s="57"/>
      <c r="M219" s="41"/>
      <c r="N219" s="9"/>
      <c r="O219" s="10"/>
      <c r="P219" s="9"/>
      <c r="Q219" s="11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</row>
    <row r="220" spans="10:65" ht="38.25">
      <c r="J220" s="57"/>
      <c r="K220" s="57"/>
      <c r="L220" s="57"/>
      <c r="M220" s="41"/>
      <c r="N220" s="9"/>
      <c r="O220" s="10"/>
      <c r="P220" s="9"/>
      <c r="Q220" s="11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</row>
    <row r="221" spans="10:65" ht="38.25">
      <c r="J221" s="57"/>
      <c r="K221" s="57"/>
      <c r="L221" s="57"/>
      <c r="M221" s="41"/>
      <c r="N221" s="9"/>
      <c r="O221" s="10"/>
      <c r="P221" s="9"/>
      <c r="Q221" s="11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</row>
    <row r="222" spans="10:65" ht="38.25">
      <c r="J222" s="57"/>
      <c r="K222" s="57"/>
      <c r="L222" s="57"/>
      <c r="M222" s="41"/>
      <c r="N222" s="9"/>
      <c r="O222" s="10"/>
      <c r="P222" s="9"/>
      <c r="Q222" s="11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</row>
    <row r="223" spans="10:65" ht="38.25">
      <c r="J223" s="57"/>
      <c r="K223" s="57"/>
      <c r="L223" s="57"/>
      <c r="M223" s="41"/>
      <c r="N223" s="9"/>
      <c r="O223" s="10"/>
      <c r="P223" s="9"/>
      <c r="Q223" s="11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</row>
    <row r="224" spans="10:65" ht="38.25">
      <c r="J224" s="57"/>
      <c r="K224" s="57"/>
      <c r="L224" s="57"/>
      <c r="M224" s="41"/>
      <c r="N224" s="9"/>
      <c r="O224" s="10"/>
      <c r="P224" s="9"/>
      <c r="Q224" s="11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</row>
    <row r="225" spans="10:65" ht="38.25">
      <c r="J225" s="57"/>
      <c r="K225" s="57"/>
      <c r="L225" s="57"/>
      <c r="M225" s="41"/>
      <c r="N225" s="9"/>
      <c r="O225" s="10"/>
      <c r="P225" s="9"/>
      <c r="Q225" s="11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</row>
    <row r="226" spans="10:65" ht="38.25">
      <c r="J226" s="57"/>
      <c r="K226" s="57"/>
      <c r="L226" s="57"/>
      <c r="M226" s="41"/>
      <c r="N226" s="9"/>
      <c r="O226" s="10"/>
      <c r="P226" s="9"/>
      <c r="Q226" s="11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</row>
    <row r="227" spans="10:65" ht="38.25">
      <c r="J227" s="57"/>
      <c r="K227" s="57"/>
      <c r="L227" s="57"/>
      <c r="M227" s="41"/>
      <c r="N227" s="9"/>
      <c r="O227" s="10"/>
      <c r="P227" s="9"/>
      <c r="Q227" s="11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</row>
    <row r="228" spans="10:65" ht="38.25">
      <c r="J228" s="57"/>
      <c r="K228" s="57"/>
      <c r="L228" s="57"/>
      <c r="M228" s="41"/>
      <c r="N228" s="9"/>
      <c r="O228" s="10"/>
      <c r="P228" s="9"/>
      <c r="Q228" s="11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</row>
    <row r="229" spans="10:65" ht="38.25">
      <c r="J229" s="57"/>
      <c r="K229" s="57"/>
      <c r="L229" s="57"/>
      <c r="M229" s="41"/>
      <c r="N229" s="9"/>
      <c r="O229" s="10"/>
      <c r="P229" s="9"/>
      <c r="Q229" s="11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</row>
    <row r="230" spans="10:65" ht="38.25">
      <c r="J230" s="57"/>
      <c r="K230" s="57"/>
      <c r="L230" s="57"/>
      <c r="M230" s="41"/>
      <c r="N230" s="9"/>
      <c r="O230" s="10"/>
      <c r="P230" s="9"/>
      <c r="Q230" s="11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</row>
    <row r="231" spans="10:65" ht="38.25">
      <c r="J231" s="57"/>
      <c r="K231" s="57"/>
      <c r="L231" s="57"/>
      <c r="M231" s="41"/>
      <c r="N231" s="9"/>
      <c r="O231" s="10"/>
      <c r="P231" s="9"/>
      <c r="Q231" s="11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</row>
    <row r="232" spans="10:65" ht="38.25">
      <c r="J232" s="57"/>
      <c r="K232" s="57"/>
      <c r="L232" s="57"/>
      <c r="M232" s="41"/>
      <c r="N232" s="9"/>
      <c r="O232" s="10"/>
      <c r="P232" s="9"/>
      <c r="Q232" s="11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</row>
    <row r="233" spans="10:65" ht="38.25">
      <c r="J233" s="57"/>
      <c r="K233" s="57"/>
      <c r="L233" s="57"/>
      <c r="M233" s="41"/>
      <c r="N233" s="9"/>
      <c r="O233" s="10"/>
      <c r="P233" s="9"/>
      <c r="Q233" s="11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</row>
    <row r="234" spans="10:65" ht="38.25">
      <c r="J234" s="57"/>
      <c r="K234" s="57"/>
      <c r="L234" s="57"/>
      <c r="M234" s="41"/>
      <c r="N234" s="9"/>
      <c r="O234" s="10"/>
      <c r="P234" s="9"/>
      <c r="Q234" s="11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</row>
    <row r="235" spans="10:65" ht="38.25">
      <c r="J235" s="57"/>
      <c r="K235" s="57"/>
      <c r="L235" s="57"/>
      <c r="M235" s="41"/>
      <c r="N235" s="9"/>
      <c r="O235" s="10"/>
      <c r="P235" s="9"/>
      <c r="Q235" s="11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</row>
    <row r="236" spans="10:65" ht="38.25">
      <c r="J236" s="57"/>
      <c r="K236" s="57"/>
      <c r="L236" s="57"/>
      <c r="M236" s="41"/>
      <c r="N236" s="9"/>
      <c r="O236" s="10"/>
      <c r="P236" s="9"/>
      <c r="Q236" s="11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</row>
    <row r="237" spans="10:65" ht="38.25">
      <c r="J237" s="57"/>
      <c r="K237" s="57"/>
      <c r="L237" s="57"/>
      <c r="M237" s="41"/>
      <c r="N237" s="9"/>
      <c r="O237" s="10"/>
      <c r="P237" s="9"/>
      <c r="Q237" s="11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</row>
    <row r="238" spans="10:65" ht="38.25">
      <c r="J238" s="57"/>
      <c r="K238" s="57"/>
      <c r="L238" s="57"/>
      <c r="M238" s="41"/>
      <c r="N238" s="9"/>
      <c r="O238" s="10"/>
      <c r="P238" s="9"/>
      <c r="Q238" s="11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</row>
    <row r="239" spans="10:65" ht="38.25">
      <c r="J239" s="57"/>
      <c r="K239" s="57"/>
      <c r="L239" s="57"/>
      <c r="M239" s="41"/>
      <c r="N239" s="9"/>
      <c r="O239" s="10"/>
      <c r="P239" s="9"/>
      <c r="Q239" s="11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</row>
    <row r="240" spans="10:65" ht="38.25">
      <c r="J240" s="57"/>
      <c r="K240" s="57"/>
      <c r="L240" s="57"/>
      <c r="M240" s="41"/>
      <c r="N240" s="9"/>
      <c r="O240" s="10"/>
      <c r="P240" s="9"/>
      <c r="Q240" s="11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</row>
    <row r="241" spans="10:65" ht="38.25">
      <c r="J241" s="57"/>
      <c r="K241" s="57"/>
      <c r="L241" s="57"/>
      <c r="M241" s="41"/>
      <c r="N241" s="9"/>
      <c r="O241" s="10"/>
      <c r="P241" s="9"/>
      <c r="Q241" s="11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</row>
    <row r="242" spans="10:65" ht="38.25">
      <c r="J242" s="57"/>
      <c r="K242" s="57"/>
      <c r="L242" s="57"/>
      <c r="M242" s="41"/>
      <c r="N242" s="9"/>
      <c r="O242" s="10"/>
      <c r="P242" s="9"/>
      <c r="Q242" s="11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</row>
    <row r="243" spans="10:65" ht="38.25">
      <c r="J243" s="57"/>
      <c r="K243" s="57"/>
      <c r="L243" s="57"/>
      <c r="M243" s="41"/>
      <c r="N243" s="9"/>
      <c r="O243" s="10"/>
      <c r="P243" s="9"/>
      <c r="Q243" s="11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</row>
    <row r="244" spans="10:65" ht="38.25">
      <c r="J244" s="57"/>
      <c r="K244" s="57"/>
      <c r="L244" s="57"/>
      <c r="M244" s="41"/>
      <c r="N244" s="9"/>
      <c r="O244" s="10"/>
      <c r="P244" s="9"/>
      <c r="Q244" s="11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</row>
    <row r="245" spans="10:65" ht="38.25">
      <c r="J245" s="57"/>
      <c r="K245" s="57"/>
      <c r="L245" s="57"/>
      <c r="M245" s="41"/>
      <c r="N245" s="9"/>
      <c r="O245" s="10"/>
      <c r="P245" s="9"/>
      <c r="Q245" s="11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</row>
    <row r="246" spans="10:65" ht="38.25">
      <c r="J246" s="57"/>
      <c r="K246" s="57"/>
      <c r="L246" s="57"/>
      <c r="M246" s="41"/>
      <c r="N246" s="9"/>
      <c r="O246" s="10"/>
      <c r="P246" s="9"/>
      <c r="Q246" s="11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</row>
    <row r="247" spans="10:65" ht="38.25">
      <c r="J247" s="57"/>
      <c r="K247" s="57"/>
      <c r="L247" s="57"/>
      <c r="M247" s="41"/>
      <c r="N247" s="9"/>
      <c r="O247" s="10"/>
      <c r="P247" s="9"/>
      <c r="Q247" s="11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</row>
    <row r="248" spans="10:65" ht="38.25">
      <c r="J248" s="57"/>
      <c r="K248" s="57"/>
      <c r="L248" s="57"/>
      <c r="M248" s="41"/>
      <c r="N248" s="9"/>
      <c r="O248" s="10"/>
      <c r="P248" s="9"/>
      <c r="Q248" s="11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</row>
    <row r="249" spans="10:65" ht="38.25">
      <c r="J249" s="57"/>
      <c r="K249" s="57"/>
      <c r="L249" s="57"/>
      <c r="M249" s="41"/>
      <c r="N249" s="9"/>
      <c r="O249" s="10"/>
      <c r="P249" s="9"/>
      <c r="Q249" s="11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</row>
    <row r="250" spans="10:65" ht="38.25">
      <c r="J250" s="57"/>
      <c r="K250" s="57"/>
      <c r="L250" s="57"/>
      <c r="M250" s="41"/>
      <c r="N250" s="9"/>
      <c r="O250" s="10"/>
      <c r="P250" s="9"/>
      <c r="Q250" s="11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</row>
    <row r="251" spans="10:65" ht="38.25">
      <c r="J251" s="57"/>
      <c r="K251" s="57"/>
      <c r="L251" s="57"/>
      <c r="M251" s="41"/>
      <c r="N251" s="9"/>
      <c r="O251" s="10"/>
      <c r="P251" s="9"/>
      <c r="Q251" s="11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</row>
    <row r="252" spans="10:65" ht="38.25">
      <c r="J252" s="57"/>
      <c r="K252" s="57"/>
      <c r="L252" s="57"/>
      <c r="M252" s="41"/>
      <c r="N252" s="9"/>
      <c r="O252" s="10"/>
      <c r="P252" s="9"/>
      <c r="Q252" s="11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</row>
    <row r="253" spans="10:65" ht="38.25">
      <c r="J253" s="57"/>
      <c r="K253" s="57"/>
      <c r="L253" s="57"/>
      <c r="M253" s="41"/>
      <c r="N253" s="9"/>
      <c r="O253" s="10"/>
      <c r="P253" s="9"/>
      <c r="Q253" s="11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</row>
    <row r="254" spans="10:65" ht="38.25">
      <c r="J254" s="57"/>
      <c r="K254" s="57"/>
      <c r="L254" s="57"/>
      <c r="M254" s="41"/>
      <c r="N254" s="9"/>
      <c r="O254" s="10"/>
      <c r="P254" s="9"/>
      <c r="Q254" s="11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</row>
    <row r="255" spans="10:65" ht="38.25">
      <c r="J255" s="57"/>
      <c r="K255" s="57"/>
      <c r="L255" s="57"/>
      <c r="M255" s="41"/>
      <c r="N255" s="9"/>
      <c r="O255" s="10"/>
      <c r="P255" s="9"/>
      <c r="Q255" s="11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</row>
    <row r="256" spans="10:65" ht="38.25">
      <c r="J256" s="57"/>
      <c r="K256" s="57"/>
      <c r="L256" s="57"/>
      <c r="M256" s="41"/>
      <c r="N256" s="9"/>
      <c r="O256" s="10"/>
      <c r="P256" s="9"/>
      <c r="Q256" s="11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</row>
    <row r="257" spans="10:65" ht="38.25">
      <c r="J257" s="57"/>
      <c r="K257" s="57"/>
      <c r="L257" s="57"/>
      <c r="M257" s="41"/>
      <c r="N257" s="9"/>
      <c r="O257" s="10"/>
      <c r="P257" s="9"/>
      <c r="Q257" s="11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</row>
    <row r="258" spans="10:65" ht="38.25">
      <c r="J258" s="57"/>
      <c r="K258" s="57"/>
      <c r="L258" s="57"/>
      <c r="M258" s="41"/>
      <c r="N258" s="9"/>
      <c r="O258" s="10"/>
      <c r="P258" s="9"/>
      <c r="Q258" s="11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</row>
    <row r="259" spans="10:65" ht="38.25">
      <c r="J259" s="57"/>
      <c r="K259" s="57"/>
      <c r="L259" s="57"/>
      <c r="M259" s="41"/>
      <c r="N259" s="9"/>
      <c r="O259" s="10"/>
      <c r="P259" s="9"/>
      <c r="Q259" s="11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</row>
  </sheetData>
  <sheetProtection/>
  <autoFilter ref="A7:BM63"/>
  <mergeCells count="21">
    <mergeCell ref="J4:L4"/>
    <mergeCell ref="J5:J7"/>
    <mergeCell ref="A1:M1"/>
    <mergeCell ref="A2:L2"/>
    <mergeCell ref="A4:A7"/>
    <mergeCell ref="B4:B7"/>
    <mergeCell ref="C4:G4"/>
    <mergeCell ref="H4:H7"/>
    <mergeCell ref="K5:K7"/>
    <mergeCell ref="E6:E7"/>
    <mergeCell ref="I4:I7"/>
    <mergeCell ref="L6:L7"/>
    <mergeCell ref="A61:B61"/>
    <mergeCell ref="A62:B62"/>
    <mergeCell ref="A63:B63"/>
    <mergeCell ref="M4:M7"/>
    <mergeCell ref="C5:C7"/>
    <mergeCell ref="F6:F7"/>
    <mergeCell ref="G6:G7"/>
    <mergeCell ref="D5:D7"/>
    <mergeCell ref="E5:G5"/>
  </mergeCells>
  <printOptions horizontalCentered="1"/>
  <pageMargins left="0.2362204724409449" right="0.2362204724409449" top="0.7480314960629921" bottom="0.15748031496062992" header="0.31496062992125984" footer="0.31496062992125984"/>
  <pageSetup fitToHeight="3" fitToWidth="1" horizontalDpi="600" verticalDpi="600" orientation="landscape" paperSize="9" scale="28" r:id="rId1"/>
  <headerFooter alignWithMargins="0">
    <oddHeader>&amp;R&amp;P</oddHeader>
  </headerFooter>
  <rowBreaks count="1" manualBreakCount="1"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Добродійчук Оксана Іванівна</dc:creator>
  <cp:keywords/>
  <dc:description/>
  <cp:lastModifiedBy>Gurgish</cp:lastModifiedBy>
  <cp:lastPrinted>2021-02-25T06:12:15Z</cp:lastPrinted>
  <dcterms:created xsi:type="dcterms:W3CDTF">2004-04-27T13:22:27Z</dcterms:created>
  <dcterms:modified xsi:type="dcterms:W3CDTF">2021-02-25T06:14:43Z</dcterms:modified>
  <cp:category/>
  <cp:version/>
  <cp:contentType/>
  <cp:contentStatus/>
</cp:coreProperties>
</file>