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0"/>
  </bookViews>
  <sheets>
    <sheet name="01.10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<sst xmlns="http://schemas.openxmlformats.org/spreadsheetml/2006/main" count="124" uniqueCount="69">
  <si>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</si>
  <si>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</si>
  <si>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</si>
  <si>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</si>
  <si>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</si>
  <si>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</si>
  <si>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</si>
  <si>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</si>
  <si>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</si>
  <si>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</si>
  <si>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</si>
  <si>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</si>
  <si>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</si>
  <si>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</si>
  <si>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</si>
  <si>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</si>
  <si>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</si>
  <si>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</si>
  <si>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</si>
  <si>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</si>
  <si>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</si>
  <si>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</si>
  <si>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</si>
  <si>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</si>
  <si>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</si>
  <si>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</si>
  <si>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</si>
  <si>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</si>
  <si>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</si>
  <si>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</si>
  <si>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</si>
  <si>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</si>
  <si>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</si>
  <si>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</si>
  <si>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</si>
  <si>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</si>
  <si>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</si>
  <si>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</si>
  <si>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</si>
  <si>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 ОБЛАСНОГО БЮДЖЕТУ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</si>
  <si>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</si>
  <si>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</si>
  <si>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</si>
  <si>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</si>
  <si>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</si>
  <si>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</si>
  <si>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</si>
  <si>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</si>
  <si>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</si>
  <si>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</si>
  <si>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</si>
  <si>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</si>
  <si>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</si>
  <si>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</si>
  <si>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</si>
  <si>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</si>
  <si>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</si>
  <si>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</si>
  <si>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</si>
  <si>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</si>
  <si>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</si>
  <si>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</si>
  <si>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на 2022 рік</t>
  </si>
  <si>
    <t>Субвенція з державного бюджету на забезпечення окремих видатків районних рад, спрямованих на виконання їх повноважень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</si>
  <si>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</t>
  </si>
  <si>
    <t>Субвенція з державного бюджету місцевим бюджетам на здійсненя підтримки окремих закладів та заходів у системі охорони здоров"я</t>
  </si>
  <si>
    <t xml:space="preserve">на січень-вересень </t>
  </si>
  <si>
    <t>на січень-вересень</t>
  </si>
  <si>
    <t xml:space="preserve">                                       станом на 01 жовтня 2022 року                            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</si>
</sst>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2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7" fillId="25" borderId="0" applyNumberFormat="0" applyBorder="0" applyAlignment="0" applyProtection="0"/>
    <xf numFmtId="0" fontId="43" fillId="26" borderId="0" applyNumberFormat="0" applyBorder="0" applyAlignment="0" applyProtection="0"/>
    <xf numFmtId="0" fontId="17" fillId="17" borderId="0" applyNumberFormat="0" applyBorder="0" applyAlignment="0" applyProtection="0"/>
    <xf numFmtId="0" fontId="43" fillId="27" borderId="0" applyNumberFormat="0" applyBorder="0" applyAlignment="0" applyProtection="0"/>
    <xf numFmtId="0" fontId="17" fillId="19" borderId="0" applyNumberFormat="0" applyBorder="0" applyAlignment="0" applyProtection="0"/>
    <xf numFmtId="0" fontId="43" fillId="28" borderId="0" applyNumberFormat="0" applyBorder="0" applyAlignment="0" applyProtection="0"/>
    <xf numFmtId="0" fontId="17" fillId="29" borderId="0" applyNumberFormat="0" applyBorder="0" applyAlignment="0" applyProtection="0"/>
    <xf numFmtId="0" fontId="43" fillId="30" borderId="0" applyNumberFormat="0" applyBorder="0" applyAlignment="0" applyProtection="0"/>
    <xf numFmtId="0" fontId="17" fillId="31" borderId="0" applyNumberFormat="0" applyBorder="0" applyAlignment="0" applyProtection="0"/>
    <xf numFmtId="0" fontId="4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33" fillId="0" borderId="0">
      <alignment/>
      <protection/>
    </xf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43" borderId="0" applyNumberFormat="0" applyBorder="0" applyAlignment="0" applyProtection="0"/>
    <xf numFmtId="0" fontId="18" fillId="13" borderId="1" applyNumberFormat="0" applyAlignment="0" applyProtection="0"/>
    <xf numFmtId="0" fontId="44" fillId="44" borderId="2" applyNumberFormat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7" borderId="0" applyNumberFormat="0" applyBorder="0" applyAlignment="0" applyProtection="0"/>
    <xf numFmtId="0" fontId="47" fillId="0" borderId="4" applyNumberFormat="0" applyFill="0" applyAlignment="0" applyProtection="0"/>
    <xf numFmtId="0" fontId="21" fillId="0" borderId="5" applyNumberFormat="0" applyFill="0" applyAlignment="0" applyProtection="0"/>
    <xf numFmtId="0" fontId="48" fillId="0" borderId="6" applyNumberFormat="0" applyFill="0" applyAlignment="0" applyProtection="0"/>
    <xf numFmtId="0" fontId="22" fillId="0" borderId="7" applyNumberFormat="0" applyFill="0" applyAlignment="0" applyProtection="0"/>
    <xf numFmtId="0" fontId="49" fillId="0" borderId="8" applyNumberFormat="0" applyFill="0" applyAlignment="0" applyProtection="0"/>
    <xf numFmtId="0" fontId="23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0" fillId="0" borderId="10" applyNumberFormat="0" applyFill="0" applyAlignment="0" applyProtection="0"/>
    <xf numFmtId="0" fontId="50" fillId="0" borderId="11" applyNumberFormat="0" applyFill="0" applyAlignment="0" applyProtection="0"/>
    <xf numFmtId="0" fontId="25" fillId="46" borderId="12" applyNumberFormat="0" applyAlignment="0" applyProtection="0"/>
    <xf numFmtId="0" fontId="51" fillId="47" borderId="13" applyNumberFormat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20" fillId="49" borderId="1" applyNumberFormat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54" fillId="50" borderId="0" applyNumberFormat="0" applyBorder="0" applyAlignment="0" applyProtection="0"/>
    <xf numFmtId="0" fontId="28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Font="0" applyAlignment="0" applyProtection="0"/>
    <xf numFmtId="0" fontId="33" fillId="52" borderId="16" applyNumberFormat="0" applyFont="0" applyAlignment="0" applyProtection="0"/>
    <xf numFmtId="9" fontId="1" fillId="0" borderId="0" applyFont="0" applyFill="0" applyBorder="0" applyAlignment="0" applyProtection="0"/>
    <xf numFmtId="0" fontId="19" fillId="49" borderId="17" applyNumberFormat="0" applyAlignment="0" applyProtection="0"/>
    <xf numFmtId="0" fontId="56" fillId="0" borderId="18" applyNumberFormat="0" applyFill="0" applyAlignment="0" applyProtection="0"/>
    <xf numFmtId="0" fontId="27" fillId="53" borderId="0" applyNumberFormat="0" applyBorder="0" applyAlignment="0" applyProtection="0"/>
    <xf numFmtId="0" fontId="35" fillId="0" borderId="0">
      <alignment/>
      <protection/>
    </xf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55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/>
    </xf>
    <xf numFmtId="49" fontId="8" fillId="0" borderId="19" xfId="109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" fontId="8" fillId="55" borderId="19" xfId="0" applyNumberFormat="1" applyFont="1" applyFill="1" applyBorder="1" applyAlignment="1">
      <alignment vertical="center"/>
    </xf>
    <xf numFmtId="4" fontId="8" fillId="55" borderId="19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6" fillId="55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 locked="0"/>
    </xf>
    <xf numFmtId="49" fontId="8" fillId="0" borderId="19" xfId="109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55" borderId="0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9" xfId="109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55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center" vertical="center"/>
    </xf>
    <xf numFmtId="4" fontId="13" fillId="55" borderId="19" xfId="0" applyNumberFormat="1" applyFont="1" applyFill="1" applyBorder="1" applyAlignment="1">
      <alignment vertical="center"/>
    </xf>
    <xf numFmtId="4" fontId="12" fillId="55" borderId="0" xfId="0" applyNumberFormat="1" applyFont="1" applyFill="1" applyBorder="1" applyAlignment="1">
      <alignment vertical="center"/>
    </xf>
    <xf numFmtId="0" fontId="7" fillId="55" borderId="0" xfId="0" applyFont="1" applyFill="1" applyAlignment="1">
      <alignment/>
    </xf>
    <xf numFmtId="0" fontId="12" fillId="0" borderId="19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vertical="center"/>
    </xf>
    <xf numFmtId="180" fontId="13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43" fontId="8" fillId="0" borderId="19" xfId="126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43" fontId="8" fillId="0" borderId="19" xfId="126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59" fillId="55" borderId="0" xfId="0" applyFont="1" applyFill="1" applyBorder="1" applyAlignment="1">
      <alignment horizontal="center"/>
    </xf>
    <xf numFmtId="4" fontId="60" fillId="55" borderId="19" xfId="0" applyNumberFormat="1" applyFont="1" applyFill="1" applyBorder="1" applyAlignment="1">
      <alignment vertical="center"/>
    </xf>
    <xf numFmtId="43" fontId="61" fillId="0" borderId="19" xfId="126" applyFont="1" applyFill="1" applyBorder="1" applyAlignment="1">
      <alignment horizontal="center" vertical="center" wrapText="1"/>
    </xf>
    <xf numFmtId="43" fontId="60" fillId="0" borderId="19" xfId="126" applyFont="1" applyFill="1" applyBorder="1" applyAlignment="1">
      <alignment horizontal="center" vertical="center" wrapText="1"/>
    </xf>
    <xf numFmtId="4" fontId="62" fillId="55" borderId="0" xfId="0" applyNumberFormat="1" applyFont="1" applyFill="1" applyBorder="1" applyAlignment="1">
      <alignment vertical="center"/>
    </xf>
    <xf numFmtId="0" fontId="63" fillId="55" borderId="0" xfId="0" applyFont="1" applyFill="1" applyBorder="1" applyAlignment="1">
      <alignment vertical="center" wrapText="1"/>
    </xf>
    <xf numFmtId="0" fontId="64" fillId="55" borderId="0" xfId="0" applyFont="1" applyFill="1" applyAlignment="1">
      <alignment/>
    </xf>
    <xf numFmtId="4" fontId="65" fillId="55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center"/>
    </xf>
    <xf numFmtId="4" fontId="60" fillId="0" borderId="19" xfId="0" applyNumberFormat="1" applyFont="1" applyFill="1" applyBorder="1" applyAlignment="1">
      <alignment vertical="center"/>
    </xf>
    <xf numFmtId="4" fontId="62" fillId="0" borderId="19" xfId="0" applyNumberFormat="1" applyFont="1" applyFill="1" applyBorder="1" applyAlignment="1">
      <alignment vertical="center"/>
    </xf>
    <xf numFmtId="4" fontId="62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4" fontId="65" fillId="0" borderId="0" xfId="0" applyNumberFormat="1" applyFont="1" applyFill="1" applyBorder="1" applyAlignment="1">
      <alignment vertical="center"/>
    </xf>
    <xf numFmtId="4" fontId="64" fillId="0" borderId="0" xfId="0" applyNumberFormat="1" applyFont="1" applyFill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108" applyFont="1" applyBorder="1" applyAlignment="1">
      <alignment vertical="center" wrapText="1"/>
      <protection/>
    </xf>
    <xf numFmtId="4" fontId="62" fillId="55" borderId="19" xfId="0" applyNumberFormat="1" applyFont="1" applyFill="1" applyBorder="1" applyAlignment="1">
      <alignment vertical="center"/>
    </xf>
    <xf numFmtId="0" fontId="6" fillId="55" borderId="21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ZV1PIV98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70" zoomScaleNormal="70" zoomScalePageLayoutView="0" workbookViewId="0" topLeftCell="A45">
      <selection activeCell="A1" sqref="A1:IV44"/>
    </sheetView>
  </sheetViews>
  <sheetFormatPr defaultColWidth="8.8515625" defaultRowHeight="15"/>
  <cols>
    <col min="1" max="1" width="69.8515625" style="49" customWidth="1"/>
    <col min="2" max="2" width="14.140625" style="50" hidden="1" customWidth="1"/>
    <col min="3" max="3" width="10.57421875" style="50" hidden="1" customWidth="1"/>
    <col min="4" max="4" width="16.421875" style="1" customWidth="1"/>
    <col min="5" max="5" width="8.421875" style="1" hidden="1" customWidth="1"/>
    <col min="6" max="6" width="25.57421875" style="41" hidden="1" customWidth="1"/>
    <col min="7" max="8" width="27.00390625" style="79" customWidth="1"/>
    <col min="9" max="9" width="26.421875" style="87" customWidth="1"/>
    <col min="10" max="10" width="19.00390625" style="51" customWidth="1"/>
    <col min="11" max="11" width="29.421875" style="1" customWidth="1"/>
    <col min="12" max="12" width="27.140625" style="71" customWidth="1"/>
    <col min="13" max="13" width="13.140625" style="1" customWidth="1"/>
    <col min="14" max="16384" width="8.8515625" style="1" customWidth="1"/>
  </cols>
  <sheetData>
    <row r="1" spans="1:12" s="17" customFormat="1" ht="22.5" customHeight="1" hidden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17" customFormat="1" ht="22.5" hidden="1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7" customFormat="1" ht="22.5" hidden="1">
      <c r="A3" s="18"/>
      <c r="B3" s="18"/>
      <c r="C3" s="18"/>
      <c r="D3" s="18"/>
      <c r="E3" s="18"/>
      <c r="F3" s="19"/>
      <c r="G3" s="73"/>
      <c r="H3" s="73"/>
      <c r="I3" s="81"/>
      <c r="J3" s="18"/>
      <c r="K3" s="27" t="s">
        <v>38</v>
      </c>
      <c r="L3" s="66"/>
    </row>
    <row r="4" spans="1:12" ht="21" customHeight="1" hidden="1">
      <c r="A4" s="106" t="s">
        <v>0</v>
      </c>
      <c r="B4" s="108" t="s">
        <v>1</v>
      </c>
      <c r="C4" s="108" t="s">
        <v>2</v>
      </c>
      <c r="D4" s="108" t="s">
        <v>3</v>
      </c>
      <c r="E4" s="110" t="s">
        <v>4</v>
      </c>
      <c r="F4" s="92" t="s">
        <v>5</v>
      </c>
      <c r="G4" s="93"/>
      <c r="H4" s="94"/>
      <c r="I4" s="95" t="s">
        <v>6</v>
      </c>
      <c r="J4" s="96"/>
      <c r="K4" s="97" t="s">
        <v>7</v>
      </c>
      <c r="L4" s="99" t="s">
        <v>45</v>
      </c>
    </row>
    <row r="5" spans="1:12" ht="45" customHeight="1" hidden="1">
      <c r="A5" s="107"/>
      <c r="B5" s="109"/>
      <c r="C5" s="109"/>
      <c r="D5" s="109"/>
      <c r="E5" s="111"/>
      <c r="F5" s="20" t="s">
        <v>8</v>
      </c>
      <c r="G5" s="20" t="s">
        <v>62</v>
      </c>
      <c r="H5" s="20" t="s">
        <v>66</v>
      </c>
      <c r="I5" s="21" t="s">
        <v>9</v>
      </c>
      <c r="J5" s="3" t="s">
        <v>10</v>
      </c>
      <c r="K5" s="98"/>
      <c r="L5" s="100"/>
    </row>
    <row r="6" spans="1:12" ht="24.75" hidden="1">
      <c r="A6" s="101" t="s">
        <v>11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2" ht="22.5" hidden="1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1128304700</v>
      </c>
      <c r="H7" s="15">
        <v>846232200</v>
      </c>
      <c r="I7" s="7">
        <f>658180600+31341933.31+31341933.31+31341933.38+94025800</f>
        <v>846232199.9999999</v>
      </c>
      <c r="J7" s="29">
        <f>I7/H7*100</f>
        <v>99.99999999999999</v>
      </c>
      <c r="K7" s="7">
        <f>H7-I7</f>
        <v>0</v>
      </c>
      <c r="L7" s="53"/>
    </row>
    <row r="8" spans="1:12" ht="81.75" hidden="1">
      <c r="A8" s="23" t="s">
        <v>15</v>
      </c>
      <c r="B8" s="24" t="s">
        <v>16</v>
      </c>
      <c r="C8" s="24" t="s">
        <v>14</v>
      </c>
      <c r="D8" s="6">
        <v>41020200</v>
      </c>
      <c r="E8" s="10" t="s">
        <v>17</v>
      </c>
      <c r="F8" s="15">
        <v>677508800</v>
      </c>
      <c r="G8" s="15">
        <v>113217400</v>
      </c>
      <c r="H8" s="15">
        <v>84913200</v>
      </c>
      <c r="I8" s="63">
        <f>66043600+9434800+9434800</f>
        <v>84913200</v>
      </c>
      <c r="J8" s="29">
        <f>I8/H8*100</f>
        <v>100</v>
      </c>
      <c r="K8" s="7">
        <f>H8-I8</f>
        <v>0</v>
      </c>
      <c r="L8" s="53"/>
    </row>
    <row r="9" spans="1:12" ht="61.5" hidden="1">
      <c r="A9" s="23" t="s">
        <v>59</v>
      </c>
      <c r="B9" s="24"/>
      <c r="C9" s="24"/>
      <c r="D9" s="6">
        <v>41021100</v>
      </c>
      <c r="E9" s="10"/>
      <c r="F9" s="15"/>
      <c r="G9" s="15">
        <v>38602600</v>
      </c>
      <c r="H9" s="15">
        <v>38602600</v>
      </c>
      <c r="I9" s="7">
        <f>30882000+7720600</f>
        <v>38602600</v>
      </c>
      <c r="J9" s="29">
        <f>I9/H9*100</f>
        <v>100</v>
      </c>
      <c r="K9" s="7">
        <f>H9-I9</f>
        <v>0</v>
      </c>
      <c r="L9" s="53"/>
    </row>
    <row r="10" spans="1:12" ht="69" customHeight="1" hidden="1">
      <c r="A10" s="90" t="s">
        <v>64</v>
      </c>
      <c r="B10" s="89"/>
      <c r="C10" s="89"/>
      <c r="D10" s="6">
        <v>41021300</v>
      </c>
      <c r="E10" s="88"/>
      <c r="F10" s="88"/>
      <c r="G10" s="15">
        <v>16001792</v>
      </c>
      <c r="H10" s="15">
        <v>16001792</v>
      </c>
      <c r="I10" s="15">
        <v>16001792</v>
      </c>
      <c r="J10" s="29">
        <f>I10/H10*100</f>
        <v>100</v>
      </c>
      <c r="K10" s="7">
        <f>H9-I9</f>
        <v>0</v>
      </c>
      <c r="L10" s="53"/>
    </row>
    <row r="11" spans="1:12" s="26" customFormat="1" ht="22.5" hidden="1">
      <c r="A11" s="11" t="s">
        <v>18</v>
      </c>
      <c r="B11" s="25"/>
      <c r="C11" s="25"/>
      <c r="D11" s="13"/>
      <c r="E11" s="13"/>
      <c r="F11" s="2">
        <f>SUM(F7:F8)</f>
        <v>1238766300</v>
      </c>
      <c r="G11" s="2">
        <f>G7+G8+G9+G10</f>
        <v>1296126492</v>
      </c>
      <c r="H11" s="2">
        <f>H7+H8+H9+H10</f>
        <v>985749792</v>
      </c>
      <c r="I11" s="2">
        <f>I7+I8+I9+I10</f>
        <v>985749791.9999999</v>
      </c>
      <c r="J11" s="29">
        <f>I11/H11*100</f>
        <v>99.99999999999999</v>
      </c>
      <c r="K11" s="2">
        <f>K7+K8+K9+K10</f>
        <v>0</v>
      </c>
      <c r="L11" s="2">
        <f>L7+L8+L9+L10</f>
        <v>0</v>
      </c>
    </row>
    <row r="12" spans="1:12" s="26" customFormat="1" ht="61.5" hidden="1">
      <c r="A12" s="14" t="s">
        <v>46</v>
      </c>
      <c r="B12" s="25"/>
      <c r="C12" s="25"/>
      <c r="D12" s="6">
        <v>41030500</v>
      </c>
      <c r="E12" s="13"/>
      <c r="F12" s="2"/>
      <c r="G12" s="74"/>
      <c r="H12" s="74"/>
      <c r="I12" s="74"/>
      <c r="J12" s="29" t="e">
        <f>I12/G12*100</f>
        <v>#DIV/0!</v>
      </c>
      <c r="K12" s="7">
        <f>G12-I12-L12</f>
        <v>0</v>
      </c>
      <c r="L12" s="53"/>
    </row>
    <row r="13" spans="1:12" s="26" customFormat="1" ht="61.5" hidden="1">
      <c r="A13" s="14" t="s">
        <v>63</v>
      </c>
      <c r="B13" s="25"/>
      <c r="C13" s="25"/>
      <c r="D13" s="6">
        <v>41030600</v>
      </c>
      <c r="E13" s="13"/>
      <c r="F13" s="2"/>
      <c r="G13" s="15">
        <f>3893700-389400</f>
        <v>3504300</v>
      </c>
      <c r="H13" s="15">
        <v>2661600</v>
      </c>
      <c r="I13" s="15">
        <f>2099100+281100+281400</f>
        <v>2661600</v>
      </c>
      <c r="J13" s="29">
        <f>I13/H13*100</f>
        <v>100</v>
      </c>
      <c r="K13" s="7">
        <f>H13-I13</f>
        <v>0</v>
      </c>
      <c r="L13" s="53"/>
    </row>
    <row r="14" spans="1:12" s="26" customFormat="1" ht="61.5" hidden="1">
      <c r="A14" s="14" t="s">
        <v>44</v>
      </c>
      <c r="B14" s="25"/>
      <c r="C14" s="25"/>
      <c r="D14" s="6">
        <v>41032300</v>
      </c>
      <c r="E14" s="13"/>
      <c r="F14" s="2"/>
      <c r="G14" s="74"/>
      <c r="H14" s="74"/>
      <c r="I14" s="74"/>
      <c r="J14" s="29" t="e">
        <f aca="true" t="shared" si="0" ref="J14:J26">I14/H14*100</f>
        <v>#DIV/0!</v>
      </c>
      <c r="K14" s="7">
        <f aca="true" t="shared" si="1" ref="K14:K31">H14-I14</f>
        <v>0</v>
      </c>
      <c r="L14" s="7"/>
    </row>
    <row r="15" spans="1:12" s="26" customFormat="1" ht="65.25" customHeight="1" hidden="1">
      <c r="A15" s="67" t="s">
        <v>61</v>
      </c>
      <c r="B15" s="25"/>
      <c r="C15" s="25"/>
      <c r="D15" s="6">
        <v>41032500</v>
      </c>
      <c r="E15" s="13"/>
      <c r="F15" s="2"/>
      <c r="G15" s="74"/>
      <c r="H15" s="74"/>
      <c r="I15" s="74"/>
      <c r="J15" s="29" t="e">
        <f t="shared" si="0"/>
        <v>#DIV/0!</v>
      </c>
      <c r="K15" s="7">
        <f t="shared" si="1"/>
        <v>0</v>
      </c>
      <c r="L15" s="7"/>
    </row>
    <row r="16" spans="1:12" s="26" customFormat="1" ht="61.5" hidden="1">
      <c r="A16" s="14" t="s">
        <v>55</v>
      </c>
      <c r="B16" s="25"/>
      <c r="C16" s="25"/>
      <c r="D16" s="6">
        <v>41032700</v>
      </c>
      <c r="E16" s="13"/>
      <c r="F16" s="2"/>
      <c r="G16" s="74"/>
      <c r="H16" s="74"/>
      <c r="I16" s="74"/>
      <c r="J16" s="29" t="e">
        <f t="shared" si="0"/>
        <v>#DIV/0!</v>
      </c>
      <c r="K16" s="7">
        <f t="shared" si="1"/>
        <v>0</v>
      </c>
      <c r="L16" s="7"/>
    </row>
    <row r="17" spans="1:12" ht="61.5" hidden="1">
      <c r="A17" s="4" t="s">
        <v>41</v>
      </c>
      <c r="B17" s="5"/>
      <c r="C17" s="5"/>
      <c r="D17" s="6">
        <v>41033000</v>
      </c>
      <c r="E17" s="6"/>
      <c r="F17" s="15"/>
      <c r="G17" s="15">
        <f>51636200+18066200</f>
        <v>69702400</v>
      </c>
      <c r="H17" s="15">
        <v>51912300</v>
      </c>
      <c r="I17" s="7">
        <f>40253500+2914700+2914700+2914700+2914700</f>
        <v>51912300</v>
      </c>
      <c r="J17" s="29">
        <f t="shared" si="0"/>
        <v>100</v>
      </c>
      <c r="K17" s="7">
        <f t="shared" si="1"/>
        <v>0</v>
      </c>
      <c r="L17" s="53"/>
    </row>
    <row r="18" spans="1:12" ht="81.75" hidden="1">
      <c r="A18" s="4" t="s">
        <v>58</v>
      </c>
      <c r="B18" s="5"/>
      <c r="C18" s="5"/>
      <c r="D18" s="6">
        <v>41033400</v>
      </c>
      <c r="E18" s="6"/>
      <c r="F18" s="15"/>
      <c r="G18" s="74"/>
      <c r="H18" s="74"/>
      <c r="I18" s="82"/>
      <c r="J18" s="29" t="e">
        <f t="shared" si="0"/>
        <v>#DIV/0!</v>
      </c>
      <c r="K18" s="7">
        <f t="shared" si="1"/>
        <v>0</v>
      </c>
      <c r="L18" s="53"/>
    </row>
    <row r="19" spans="1:12" ht="61.5" hidden="1">
      <c r="A19" s="4" t="s">
        <v>52</v>
      </c>
      <c r="B19" s="5"/>
      <c r="C19" s="5"/>
      <c r="D19" s="6">
        <v>41033800</v>
      </c>
      <c r="E19" s="6"/>
      <c r="F19" s="15"/>
      <c r="G19" s="74"/>
      <c r="H19" s="74"/>
      <c r="I19" s="82"/>
      <c r="J19" s="29" t="e">
        <f t="shared" si="0"/>
        <v>#DIV/0!</v>
      </c>
      <c r="K19" s="7">
        <f t="shared" si="1"/>
        <v>0</v>
      </c>
      <c r="L19" s="53"/>
    </row>
    <row r="20" spans="1:12" ht="40.5" hidden="1">
      <c r="A20" s="4" t="s">
        <v>19</v>
      </c>
      <c r="B20" s="5" t="s">
        <v>20</v>
      </c>
      <c r="C20" s="5" t="s">
        <v>14</v>
      </c>
      <c r="D20" s="6">
        <v>41033900</v>
      </c>
      <c r="E20" s="6"/>
      <c r="F20" s="15">
        <v>1688826300</v>
      </c>
      <c r="G20" s="15">
        <f>2938435100-293843300</f>
        <v>2644591800</v>
      </c>
      <c r="H20" s="15">
        <v>2038460800</v>
      </c>
      <c r="I20" s="7">
        <f>1750127300+47630350+47630350+96536400+96536400</f>
        <v>2038460800</v>
      </c>
      <c r="J20" s="29">
        <f t="shared" si="0"/>
        <v>100</v>
      </c>
      <c r="K20" s="7">
        <f t="shared" si="1"/>
        <v>0</v>
      </c>
      <c r="L20" s="53"/>
    </row>
    <row r="21" spans="1:12" ht="61.5" hidden="1">
      <c r="A21" s="14" t="s">
        <v>43</v>
      </c>
      <c r="B21" s="5"/>
      <c r="C21" s="5"/>
      <c r="D21" s="6">
        <v>41034500</v>
      </c>
      <c r="E21" s="10"/>
      <c r="F21" s="15"/>
      <c r="G21" s="74"/>
      <c r="H21" s="74"/>
      <c r="I21" s="82"/>
      <c r="J21" s="29" t="e">
        <f t="shared" si="0"/>
        <v>#DIV/0!</v>
      </c>
      <c r="K21" s="7">
        <f t="shared" si="1"/>
        <v>0</v>
      </c>
      <c r="L21" s="53"/>
    </row>
    <row r="22" spans="1:12" ht="61.5" hidden="1">
      <c r="A22" s="14" t="s">
        <v>57</v>
      </c>
      <c r="B22" s="5"/>
      <c r="C22" s="5"/>
      <c r="D22" s="6">
        <v>41034600</v>
      </c>
      <c r="E22" s="10"/>
      <c r="F22" s="15"/>
      <c r="G22" s="74"/>
      <c r="H22" s="74"/>
      <c r="I22" s="82"/>
      <c r="J22" s="29" t="e">
        <f t="shared" si="0"/>
        <v>#DIV/0!</v>
      </c>
      <c r="K22" s="7">
        <f t="shared" si="1"/>
        <v>0</v>
      </c>
      <c r="L22" s="53"/>
    </row>
    <row r="23" spans="1:12" ht="40.5" hidden="1">
      <c r="A23" s="14" t="s">
        <v>49</v>
      </c>
      <c r="B23" s="5"/>
      <c r="C23" s="5"/>
      <c r="D23" s="6">
        <v>41035200</v>
      </c>
      <c r="E23" s="10"/>
      <c r="F23" s="15"/>
      <c r="G23" s="74"/>
      <c r="H23" s="74"/>
      <c r="I23" s="82"/>
      <c r="J23" s="29" t="e">
        <f t="shared" si="0"/>
        <v>#DIV/0!</v>
      </c>
      <c r="K23" s="7">
        <f t="shared" si="1"/>
        <v>0</v>
      </c>
      <c r="L23" s="53"/>
    </row>
    <row r="24" spans="1:12" ht="61.5" hidden="1">
      <c r="A24" s="14" t="s">
        <v>54</v>
      </c>
      <c r="B24" s="5"/>
      <c r="C24" s="5"/>
      <c r="D24" s="6">
        <v>41035300</v>
      </c>
      <c r="E24" s="10"/>
      <c r="F24" s="15"/>
      <c r="G24" s="74"/>
      <c r="H24" s="74"/>
      <c r="I24" s="82"/>
      <c r="J24" s="29" t="e">
        <f t="shared" si="0"/>
        <v>#DIV/0!</v>
      </c>
      <c r="K24" s="7">
        <f t="shared" si="1"/>
        <v>0</v>
      </c>
      <c r="L24" s="53"/>
    </row>
    <row r="25" spans="1:12" ht="61.5" hidden="1">
      <c r="A25" s="14" t="s">
        <v>36</v>
      </c>
      <c r="B25" s="9" t="s">
        <v>34</v>
      </c>
      <c r="C25" s="9" t="s">
        <v>35</v>
      </c>
      <c r="D25" s="6">
        <v>41035400</v>
      </c>
      <c r="E25" s="10"/>
      <c r="F25" s="15">
        <v>8932700</v>
      </c>
      <c r="G25" s="15">
        <f>11661400+3961200</f>
        <v>15622600</v>
      </c>
      <c r="H25" s="15">
        <f>8289400+2347600</f>
        <v>10637000</v>
      </c>
      <c r="I25" s="7">
        <f>6403100+928200+2024800+958100+322800</f>
        <v>10637000</v>
      </c>
      <c r="J25" s="29">
        <f t="shared" si="0"/>
        <v>100</v>
      </c>
      <c r="K25" s="7">
        <f t="shared" si="1"/>
        <v>0</v>
      </c>
      <c r="L25" s="53"/>
    </row>
    <row r="26" spans="1:12" ht="90" customHeight="1" hidden="1">
      <c r="A26" s="68" t="s">
        <v>50</v>
      </c>
      <c r="B26" s="9"/>
      <c r="C26" s="9"/>
      <c r="D26" s="6">
        <v>41035500</v>
      </c>
      <c r="E26" s="10"/>
      <c r="F26" s="15"/>
      <c r="G26" s="74"/>
      <c r="H26" s="74"/>
      <c r="I26" s="82"/>
      <c r="J26" s="29" t="e">
        <f t="shared" si="0"/>
        <v>#DIV/0!</v>
      </c>
      <c r="K26" s="7">
        <f t="shared" si="1"/>
        <v>0</v>
      </c>
      <c r="L26" s="53"/>
    </row>
    <row r="27" spans="1:12" ht="61.5" hidden="1">
      <c r="A27" s="14" t="s">
        <v>42</v>
      </c>
      <c r="B27" s="9" t="s">
        <v>34</v>
      </c>
      <c r="C27" s="9" t="s">
        <v>35</v>
      </c>
      <c r="D27" s="6">
        <v>41035900</v>
      </c>
      <c r="E27" s="10"/>
      <c r="F27" s="15">
        <v>8932700</v>
      </c>
      <c r="G27" s="74"/>
      <c r="H27" s="74"/>
      <c r="I27" s="82"/>
      <c r="J27" s="29" t="e">
        <f aca="true" t="shared" si="2" ref="J27:J32">I27/G27*100</f>
        <v>#DIV/0!</v>
      </c>
      <c r="K27" s="7">
        <f t="shared" si="1"/>
        <v>0</v>
      </c>
      <c r="L27" s="54"/>
    </row>
    <row r="28" spans="1:12" ht="61.5" hidden="1">
      <c r="A28" s="14" t="s">
        <v>51</v>
      </c>
      <c r="B28" s="9"/>
      <c r="C28" s="9"/>
      <c r="D28" s="6">
        <v>41036100</v>
      </c>
      <c r="E28" s="10"/>
      <c r="F28" s="15"/>
      <c r="G28" s="74"/>
      <c r="H28" s="74"/>
      <c r="I28" s="82"/>
      <c r="J28" s="29" t="e">
        <f t="shared" si="2"/>
        <v>#DIV/0!</v>
      </c>
      <c r="K28" s="7">
        <f t="shared" si="1"/>
        <v>0</v>
      </c>
      <c r="L28" s="53"/>
    </row>
    <row r="29" spans="1:12" ht="40.5" hidden="1">
      <c r="A29" s="14" t="s">
        <v>48</v>
      </c>
      <c r="B29" s="9"/>
      <c r="C29" s="9"/>
      <c r="D29" s="6">
        <v>41036400</v>
      </c>
      <c r="E29" s="10"/>
      <c r="F29" s="15"/>
      <c r="G29" s="74"/>
      <c r="H29" s="74"/>
      <c r="I29" s="82"/>
      <c r="J29" s="29" t="e">
        <f t="shared" si="2"/>
        <v>#DIV/0!</v>
      </c>
      <c r="K29" s="7">
        <f t="shared" si="1"/>
        <v>0</v>
      </c>
      <c r="L29" s="53"/>
    </row>
    <row r="30" spans="1:12" ht="40.5" hidden="1">
      <c r="A30" s="14" t="s">
        <v>53</v>
      </c>
      <c r="B30" s="9"/>
      <c r="C30" s="9"/>
      <c r="D30" s="6">
        <v>41037000</v>
      </c>
      <c r="E30" s="10"/>
      <c r="F30" s="15"/>
      <c r="G30" s="74"/>
      <c r="H30" s="74"/>
      <c r="I30" s="82"/>
      <c r="J30" s="29" t="e">
        <f t="shared" si="2"/>
        <v>#DIV/0!</v>
      </c>
      <c r="K30" s="7">
        <f t="shared" si="1"/>
        <v>0</v>
      </c>
      <c r="L30" s="53"/>
    </row>
    <row r="31" spans="1:12" ht="61.5" hidden="1">
      <c r="A31" s="14" t="s">
        <v>47</v>
      </c>
      <c r="B31" s="9"/>
      <c r="C31" s="9"/>
      <c r="D31" s="6">
        <v>41037200</v>
      </c>
      <c r="E31" s="10"/>
      <c r="F31" s="15"/>
      <c r="G31" s="74"/>
      <c r="H31" s="74"/>
      <c r="I31" s="82"/>
      <c r="J31" s="29" t="e">
        <f t="shared" si="2"/>
        <v>#DIV/0!</v>
      </c>
      <c r="K31" s="7">
        <f t="shared" si="1"/>
        <v>0</v>
      </c>
      <c r="L31" s="53"/>
    </row>
    <row r="32" spans="1:12" ht="61.5" hidden="1">
      <c r="A32" s="14" t="s">
        <v>56</v>
      </c>
      <c r="B32" s="9"/>
      <c r="C32" s="9"/>
      <c r="D32" s="6">
        <v>41039100</v>
      </c>
      <c r="E32" s="10"/>
      <c r="F32" s="15"/>
      <c r="G32" s="74"/>
      <c r="H32" s="74"/>
      <c r="I32" s="82"/>
      <c r="J32" s="29" t="e">
        <f t="shared" si="2"/>
        <v>#DIV/0!</v>
      </c>
      <c r="K32" s="7">
        <f>G32-I32-L32</f>
        <v>0</v>
      </c>
      <c r="L32" s="54"/>
    </row>
    <row r="33" spans="1:12" s="26" customFormat="1" ht="39.75" hidden="1">
      <c r="A33" s="11" t="s">
        <v>21</v>
      </c>
      <c r="B33" s="25"/>
      <c r="C33" s="25"/>
      <c r="D33" s="13"/>
      <c r="E33" s="13"/>
      <c r="F33" s="2">
        <f>SUM(F17:F27)</f>
        <v>1706691700</v>
      </c>
      <c r="G33" s="2">
        <f>SUM(G12:G32)</f>
        <v>2733421100</v>
      </c>
      <c r="H33" s="2">
        <f>SUM(H12:H32)</f>
        <v>2103671700</v>
      </c>
      <c r="I33" s="2">
        <f>SUM(I12:I32)</f>
        <v>2103671700</v>
      </c>
      <c r="J33" s="30">
        <f>I33/H33*100</f>
        <v>100</v>
      </c>
      <c r="K33" s="2">
        <f>SUM(K12:K31)</f>
        <v>0</v>
      </c>
      <c r="L33" s="8">
        <f>SUM(L12:L32)</f>
        <v>0</v>
      </c>
    </row>
    <row r="34" spans="1:12" s="26" customFormat="1" ht="40.5" customHeight="1" hidden="1">
      <c r="A34" s="11" t="s">
        <v>22</v>
      </c>
      <c r="B34" s="25"/>
      <c r="C34" s="25"/>
      <c r="D34" s="13"/>
      <c r="E34" s="13"/>
      <c r="F34" s="2">
        <f>F11+F33</f>
        <v>2945458000</v>
      </c>
      <c r="G34" s="2">
        <f>G11+G33</f>
        <v>4029547592</v>
      </c>
      <c r="H34" s="2">
        <f>H11+H33</f>
        <v>3089421492</v>
      </c>
      <c r="I34" s="8">
        <f>I11+I33</f>
        <v>3089421492</v>
      </c>
      <c r="J34" s="30">
        <f>I34/H34*100</f>
        <v>100</v>
      </c>
      <c r="K34" s="8">
        <f>K11+K33</f>
        <v>0</v>
      </c>
      <c r="L34" s="8">
        <f>L11+L33</f>
        <v>0</v>
      </c>
    </row>
    <row r="35" spans="1:12" s="26" customFormat="1" ht="24.75" hidden="1">
      <c r="A35" s="101" t="s">
        <v>23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2" s="26" customFormat="1" ht="61.5" hidden="1">
      <c r="A36" s="67" t="s">
        <v>61</v>
      </c>
      <c r="B36" s="61"/>
      <c r="C36" s="61"/>
      <c r="D36" s="57">
        <v>41032500</v>
      </c>
      <c r="E36" s="61"/>
      <c r="F36" s="61"/>
      <c r="G36" s="75"/>
      <c r="H36" s="75"/>
      <c r="I36" s="75"/>
      <c r="J36" s="29" t="e">
        <f>I36/G36*100</f>
        <v>#DIV/0!</v>
      </c>
      <c r="K36" s="7">
        <f>G36-I36</f>
        <v>0</v>
      </c>
      <c r="L36" s="61"/>
    </row>
    <row r="37" spans="1:12" s="26" customFormat="1" ht="61.5" hidden="1">
      <c r="A37" s="4" t="s">
        <v>41</v>
      </c>
      <c r="B37" s="5"/>
      <c r="C37" s="5"/>
      <c r="D37" s="6">
        <v>41033000</v>
      </c>
      <c r="E37" s="57"/>
      <c r="F37" s="57"/>
      <c r="G37" s="76"/>
      <c r="H37" s="76"/>
      <c r="I37" s="76"/>
      <c r="J37" s="29" t="e">
        <f>I37/G37*100</f>
        <v>#DIV/0!</v>
      </c>
      <c r="K37" s="7">
        <f>G37-I37-L37</f>
        <v>0</v>
      </c>
      <c r="L37" s="56"/>
    </row>
    <row r="38" spans="1:12" s="26" customFormat="1" ht="61.5" hidden="1">
      <c r="A38" s="14" t="s">
        <v>43</v>
      </c>
      <c r="B38" s="5"/>
      <c r="C38" s="5"/>
      <c r="D38" s="6">
        <v>41034500</v>
      </c>
      <c r="E38" s="55"/>
      <c r="F38" s="55"/>
      <c r="G38" s="76"/>
      <c r="H38" s="76"/>
      <c r="I38" s="76"/>
      <c r="J38" s="29" t="e">
        <f>I38/G38*100</f>
        <v>#DIV/0!</v>
      </c>
      <c r="K38" s="7">
        <f>G38-I38-L38</f>
        <v>0</v>
      </c>
      <c r="L38" s="56"/>
    </row>
    <row r="39" spans="1:12" s="26" customFormat="1" ht="40.5" hidden="1">
      <c r="A39" s="14" t="s">
        <v>60</v>
      </c>
      <c r="B39" s="9"/>
      <c r="C39" s="9"/>
      <c r="D39" s="6">
        <v>41036600</v>
      </c>
      <c r="E39" s="10"/>
      <c r="F39" s="15"/>
      <c r="G39" s="74"/>
      <c r="H39" s="74"/>
      <c r="I39" s="76"/>
      <c r="J39" s="29" t="e">
        <f>I39/G39*100</f>
        <v>#DIV/0!</v>
      </c>
      <c r="K39" s="7">
        <f>G39-I39</f>
        <v>0</v>
      </c>
      <c r="L39" s="62"/>
    </row>
    <row r="40" spans="1:12" ht="102" hidden="1">
      <c r="A40" s="4" t="s">
        <v>37</v>
      </c>
      <c r="B40" s="9" t="s">
        <v>25</v>
      </c>
      <c r="C40" s="32" t="s">
        <v>35</v>
      </c>
      <c r="D40" s="6">
        <v>41037300</v>
      </c>
      <c r="E40" s="6"/>
      <c r="F40" s="15">
        <v>182873000</v>
      </c>
      <c r="G40" s="15">
        <f>265762000+113935800</f>
        <v>379697800</v>
      </c>
      <c r="H40" s="15">
        <v>271053800</v>
      </c>
      <c r="I40" s="7">
        <v>43986800</v>
      </c>
      <c r="J40" s="29">
        <f>I40/H40*100</f>
        <v>16.2280698518154</v>
      </c>
      <c r="K40" s="7">
        <f>H40-I40</f>
        <v>227067000</v>
      </c>
      <c r="L40" s="53"/>
    </row>
    <row r="41" spans="1:12" s="26" customFormat="1" ht="39.75" hidden="1">
      <c r="A41" s="11" t="s">
        <v>26</v>
      </c>
      <c r="B41" s="12"/>
      <c r="C41" s="12"/>
      <c r="D41" s="13"/>
      <c r="E41" s="13"/>
      <c r="F41" s="2">
        <f>SUM(F40:F40)</f>
        <v>182873000</v>
      </c>
      <c r="G41" s="2">
        <f>SUM(G36:G40)</f>
        <v>379697800</v>
      </c>
      <c r="H41" s="2">
        <f>SUM(H36:H40)</f>
        <v>271053800</v>
      </c>
      <c r="I41" s="2">
        <f>SUM(I36:I40)</f>
        <v>43986800</v>
      </c>
      <c r="J41" s="30">
        <f>I41/H41*100</f>
        <v>16.2280698518154</v>
      </c>
      <c r="K41" s="2">
        <f>SUM(K36:K40)</f>
        <v>227067000</v>
      </c>
      <c r="L41" s="8">
        <f>SUM(L36:L40)</f>
        <v>0</v>
      </c>
    </row>
    <row r="42" spans="1:12" s="26" customFormat="1" ht="39.75" hidden="1">
      <c r="A42" s="11" t="s">
        <v>27</v>
      </c>
      <c r="B42" s="12"/>
      <c r="C42" s="12"/>
      <c r="D42" s="13"/>
      <c r="E42" s="13"/>
      <c r="F42" s="2">
        <f>F33+F41</f>
        <v>1889564700</v>
      </c>
      <c r="G42" s="2">
        <f>G33+G41</f>
        <v>3113118900</v>
      </c>
      <c r="H42" s="2">
        <f>H33+H41</f>
        <v>2374725500</v>
      </c>
      <c r="I42" s="8">
        <f>I33+I41</f>
        <v>2147658500</v>
      </c>
      <c r="J42" s="30">
        <f>I42/H42*100</f>
        <v>90.43817906532776</v>
      </c>
      <c r="K42" s="8">
        <f>K33+K41</f>
        <v>227067000</v>
      </c>
      <c r="L42" s="8">
        <f>L33+L41</f>
        <v>0</v>
      </c>
    </row>
    <row r="43" spans="1:12" s="26" customFormat="1" ht="39.75" hidden="1">
      <c r="A43" s="11" t="s">
        <v>28</v>
      </c>
      <c r="B43" s="12"/>
      <c r="C43" s="12"/>
      <c r="D43" s="13"/>
      <c r="E43" s="13"/>
      <c r="F43" s="2">
        <f>F34+F41</f>
        <v>3128331000</v>
      </c>
      <c r="G43" s="2">
        <f>G34+G41</f>
        <v>4409245392</v>
      </c>
      <c r="H43" s="2">
        <f>H34+H41</f>
        <v>3360475292</v>
      </c>
      <c r="I43" s="8">
        <f>I34+I41</f>
        <v>3133408292</v>
      </c>
      <c r="J43" s="30">
        <f>I43/H43*100</f>
        <v>93.24300938797082</v>
      </c>
      <c r="K43" s="8">
        <f>K34+K41</f>
        <v>227067000</v>
      </c>
      <c r="L43" s="8">
        <f>L34+L41</f>
        <v>0</v>
      </c>
    </row>
    <row r="44" spans="1:12" s="26" customFormat="1" ht="22.5" hidden="1">
      <c r="A44" s="11"/>
      <c r="B44" s="42"/>
      <c r="C44" s="42"/>
      <c r="D44" s="43"/>
      <c r="E44" s="43"/>
      <c r="F44" s="39"/>
      <c r="G44" s="91"/>
      <c r="H44" s="91"/>
      <c r="I44" s="83"/>
      <c r="J44" s="45"/>
      <c r="K44" s="44"/>
      <c r="L44" s="69"/>
    </row>
    <row r="45" spans="1:12" s="26" customFormat="1" ht="22.5">
      <c r="A45" s="33"/>
      <c r="B45" s="34"/>
      <c r="C45" s="34"/>
      <c r="D45" s="35"/>
      <c r="E45" s="35"/>
      <c r="F45" s="36"/>
      <c r="G45" s="77"/>
      <c r="H45" s="77"/>
      <c r="I45" s="84"/>
      <c r="J45" s="38"/>
      <c r="K45" s="37"/>
      <c r="L45" s="64"/>
    </row>
    <row r="46" spans="1:12" s="26" customFormat="1" ht="22.5">
      <c r="A46" s="33"/>
      <c r="B46" s="34"/>
      <c r="C46" s="34"/>
      <c r="D46" s="35"/>
      <c r="E46" s="35"/>
      <c r="F46" s="36"/>
      <c r="G46" s="77"/>
      <c r="H46" s="77"/>
      <c r="I46" s="84"/>
      <c r="J46" s="38"/>
      <c r="K46" s="37"/>
      <c r="L46" s="64"/>
    </row>
    <row r="47" spans="1:12" ht="22.5" customHeight="1">
      <c r="A47" s="104" t="s">
        <v>39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ht="22.5">
      <c r="A48" s="105" t="s">
        <v>68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1:12" ht="22.5">
      <c r="A49" s="27"/>
      <c r="B49" s="27"/>
      <c r="C49" s="27"/>
      <c r="D49" s="27"/>
      <c r="E49" s="27"/>
      <c r="F49" s="28"/>
      <c r="G49" s="78"/>
      <c r="H49" s="78"/>
      <c r="I49" s="85"/>
      <c r="J49" s="31"/>
      <c r="K49" s="27" t="s">
        <v>38</v>
      </c>
      <c r="L49" s="65"/>
    </row>
    <row r="50" spans="1:12" ht="21" customHeight="1">
      <c r="A50" s="106" t="s">
        <v>0</v>
      </c>
      <c r="B50" s="108" t="s">
        <v>29</v>
      </c>
      <c r="C50" s="108" t="s">
        <v>30</v>
      </c>
      <c r="D50" s="108" t="s">
        <v>3</v>
      </c>
      <c r="E50" s="108" t="s">
        <v>4</v>
      </c>
      <c r="F50" s="92" t="s">
        <v>5</v>
      </c>
      <c r="G50" s="93"/>
      <c r="H50" s="94"/>
      <c r="I50" s="95" t="s">
        <v>6</v>
      </c>
      <c r="J50" s="96"/>
      <c r="K50" s="97" t="s">
        <v>7</v>
      </c>
      <c r="L50" s="99" t="s">
        <v>45</v>
      </c>
    </row>
    <row r="51" spans="1:12" ht="20.25">
      <c r="A51" s="107"/>
      <c r="B51" s="109"/>
      <c r="C51" s="109"/>
      <c r="D51" s="109"/>
      <c r="E51" s="109"/>
      <c r="F51" s="20" t="s">
        <v>8</v>
      </c>
      <c r="G51" s="20" t="s">
        <v>62</v>
      </c>
      <c r="H51" s="20" t="s">
        <v>67</v>
      </c>
      <c r="I51" s="21" t="s">
        <v>9</v>
      </c>
      <c r="J51" s="3" t="s">
        <v>10</v>
      </c>
      <c r="K51" s="98"/>
      <c r="L51" s="100"/>
    </row>
    <row r="52" spans="1:12" ht="24.75">
      <c r="A52" s="101" t="s">
        <v>11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3"/>
    </row>
    <row r="53" spans="1:12" ht="22.5">
      <c r="A53" s="4" t="s">
        <v>12</v>
      </c>
      <c r="B53" s="5" t="s">
        <v>13</v>
      </c>
      <c r="C53" s="5" t="s">
        <v>14</v>
      </c>
      <c r="D53" s="6">
        <v>41020100</v>
      </c>
      <c r="E53" s="6"/>
      <c r="F53" s="16">
        <v>126817000</v>
      </c>
      <c r="G53" s="16">
        <v>241232700</v>
      </c>
      <c r="H53" s="16">
        <v>180924300</v>
      </c>
      <c r="I53" s="22">
        <f>140718900+6700899.99+6700899.99+6700900.02+20102700</f>
        <v>180924300.00000003</v>
      </c>
      <c r="J53" s="29">
        <f>I53/H53*100</f>
        <v>100.00000000000003</v>
      </c>
      <c r="K53" s="7">
        <f>H53-I53</f>
        <v>0</v>
      </c>
      <c r="L53" s="58"/>
    </row>
    <row r="54" spans="1:12" ht="81.75">
      <c r="A54" s="23" t="s">
        <v>15</v>
      </c>
      <c r="B54" s="24" t="s">
        <v>16</v>
      </c>
      <c r="C54" s="24" t="s">
        <v>14</v>
      </c>
      <c r="D54" s="6">
        <v>41020200</v>
      </c>
      <c r="E54" s="10" t="s">
        <v>17</v>
      </c>
      <c r="F54" s="15">
        <v>677508800</v>
      </c>
      <c r="G54" s="15">
        <v>113217400</v>
      </c>
      <c r="H54" s="15">
        <v>84913200</v>
      </c>
      <c r="I54" s="7">
        <f>66043600+9434800+9434800</f>
        <v>84913200</v>
      </c>
      <c r="J54" s="29">
        <f aca="true" t="shared" si="3" ref="J54:J65">I54/H54*100</f>
        <v>100</v>
      </c>
      <c r="K54" s="7">
        <f aca="true" t="shared" si="4" ref="K54:K70">H54-I54</f>
        <v>0</v>
      </c>
      <c r="L54" s="58"/>
    </row>
    <row r="55" spans="1:12" ht="61.5">
      <c r="A55" s="23" t="s">
        <v>59</v>
      </c>
      <c r="B55" s="24"/>
      <c r="C55" s="24"/>
      <c r="D55" s="6">
        <v>41021100</v>
      </c>
      <c r="E55" s="10"/>
      <c r="F55" s="15"/>
      <c r="G55" s="15">
        <v>38602600</v>
      </c>
      <c r="H55" s="15">
        <v>38602600</v>
      </c>
      <c r="I55" s="7">
        <f>30882000+7720600</f>
        <v>38602600</v>
      </c>
      <c r="J55" s="29">
        <f t="shared" si="3"/>
        <v>100</v>
      </c>
      <c r="K55" s="7">
        <f t="shared" si="4"/>
        <v>0</v>
      </c>
      <c r="L55" s="58"/>
    </row>
    <row r="56" spans="1:12" ht="61.5" hidden="1">
      <c r="A56" s="14" t="s">
        <v>46</v>
      </c>
      <c r="B56" s="24"/>
      <c r="C56" s="24"/>
      <c r="D56" s="6">
        <v>41030500</v>
      </c>
      <c r="E56" s="10"/>
      <c r="F56" s="15"/>
      <c r="G56" s="74"/>
      <c r="H56" s="74"/>
      <c r="I56" s="15"/>
      <c r="J56" s="29" t="e">
        <f>I56/H56*100</f>
        <v>#DIV/0!</v>
      </c>
      <c r="K56" s="7">
        <f>H56-I56</f>
        <v>0</v>
      </c>
      <c r="L56" s="54"/>
    </row>
    <row r="57" spans="1:12" ht="61.5" hidden="1">
      <c r="A57" s="14" t="s">
        <v>44</v>
      </c>
      <c r="B57" s="25"/>
      <c r="C57" s="25"/>
      <c r="D57" s="6">
        <v>41032300</v>
      </c>
      <c r="E57" s="13"/>
      <c r="F57" s="2"/>
      <c r="G57" s="74"/>
      <c r="H57" s="74"/>
      <c r="I57" s="15"/>
      <c r="J57" s="29" t="e">
        <f>I57/H57*100</f>
        <v>#DIV/0!</v>
      </c>
      <c r="K57" s="7">
        <f>H57-I57</f>
        <v>0</v>
      </c>
      <c r="L57" s="54"/>
    </row>
    <row r="58" spans="1:12" ht="123">
      <c r="A58" s="90" t="s">
        <v>64</v>
      </c>
      <c r="B58" s="89"/>
      <c r="C58" s="89"/>
      <c r="D58" s="6">
        <v>41021300</v>
      </c>
      <c r="E58" s="13"/>
      <c r="F58" s="2"/>
      <c r="G58" s="15">
        <v>16001792</v>
      </c>
      <c r="H58" s="15">
        <v>16001792</v>
      </c>
      <c r="I58" s="15">
        <v>16001792</v>
      </c>
      <c r="J58" s="29">
        <f>I58/H58*100</f>
        <v>100</v>
      </c>
      <c r="K58" s="7">
        <f>H58-I58</f>
        <v>0</v>
      </c>
      <c r="L58" s="54"/>
    </row>
    <row r="59" spans="1:12" ht="61.5">
      <c r="A59" s="4" t="s">
        <v>65</v>
      </c>
      <c r="B59" s="5"/>
      <c r="C59" s="5"/>
      <c r="D59" s="6">
        <v>41033000</v>
      </c>
      <c r="E59" s="6"/>
      <c r="F59" s="15"/>
      <c r="G59" s="15">
        <f>51636200+18066200</f>
        <v>69702400</v>
      </c>
      <c r="H59" s="15">
        <v>51912300</v>
      </c>
      <c r="I59" s="7">
        <f>40253500+2914700+2914700+2914700+2914700</f>
        <v>51912300</v>
      </c>
      <c r="J59" s="29">
        <f t="shared" si="3"/>
        <v>100</v>
      </c>
      <c r="K59" s="7">
        <f t="shared" si="4"/>
        <v>0</v>
      </c>
      <c r="L59" s="54"/>
    </row>
    <row r="60" spans="1:12" ht="81.75" hidden="1">
      <c r="A60" s="4" t="s">
        <v>58</v>
      </c>
      <c r="B60" s="5"/>
      <c r="C60" s="5"/>
      <c r="D60" s="6">
        <v>41033400</v>
      </c>
      <c r="E60" s="6"/>
      <c r="F60" s="15"/>
      <c r="H60" s="74">
        <v>0</v>
      </c>
      <c r="I60" s="7">
        <v>0</v>
      </c>
      <c r="J60" s="29" t="e">
        <f t="shared" si="3"/>
        <v>#DIV/0!</v>
      </c>
      <c r="K60" s="7">
        <f t="shared" si="4"/>
        <v>0</v>
      </c>
      <c r="L60" s="54"/>
    </row>
    <row r="61" spans="1:12" ht="61.5" hidden="1">
      <c r="A61" s="4" t="s">
        <v>52</v>
      </c>
      <c r="B61" s="5"/>
      <c r="C61" s="5"/>
      <c r="D61" s="6">
        <v>41033800</v>
      </c>
      <c r="E61" s="6"/>
      <c r="F61" s="15"/>
      <c r="G61" s="74"/>
      <c r="H61" s="74"/>
      <c r="I61" s="7"/>
      <c r="J61" s="29" t="e">
        <f t="shared" si="3"/>
        <v>#DIV/0!</v>
      </c>
      <c r="K61" s="7">
        <f t="shared" si="4"/>
        <v>0</v>
      </c>
      <c r="L61" s="54"/>
    </row>
    <row r="62" spans="1:12" ht="40.5">
      <c r="A62" s="4" t="s">
        <v>19</v>
      </c>
      <c r="B62" s="5" t="s">
        <v>20</v>
      </c>
      <c r="C62" s="5" t="s">
        <v>14</v>
      </c>
      <c r="D62" s="6">
        <v>41033900</v>
      </c>
      <c r="E62" s="6"/>
      <c r="F62" s="15">
        <v>112543600</v>
      </c>
      <c r="G62" s="15">
        <f>174961900-17496200</f>
        <v>157465700</v>
      </c>
      <c r="H62" s="15">
        <v>121375300</v>
      </c>
      <c r="I62" s="7">
        <f>104207200+2836000+2836000+5748050+5748050</f>
        <v>121375300</v>
      </c>
      <c r="J62" s="29">
        <f t="shared" si="3"/>
        <v>100</v>
      </c>
      <c r="K62" s="7">
        <f t="shared" si="4"/>
        <v>0</v>
      </c>
      <c r="L62" s="58"/>
    </row>
    <row r="63" spans="1:12" ht="61.5" hidden="1">
      <c r="A63" s="14" t="s">
        <v>43</v>
      </c>
      <c r="B63" s="5"/>
      <c r="C63" s="5"/>
      <c r="D63" s="6">
        <v>41034500</v>
      </c>
      <c r="E63" s="10"/>
      <c r="F63" s="15"/>
      <c r="G63" s="74"/>
      <c r="H63" s="74"/>
      <c r="I63" s="82"/>
      <c r="J63" s="29" t="e">
        <f t="shared" si="3"/>
        <v>#DIV/0!</v>
      </c>
      <c r="K63" s="7">
        <f t="shared" si="4"/>
        <v>0</v>
      </c>
      <c r="L63" s="58"/>
    </row>
    <row r="64" spans="1:12" ht="61.5" hidden="1">
      <c r="A64" s="14" t="s">
        <v>54</v>
      </c>
      <c r="B64" s="5"/>
      <c r="C64" s="5"/>
      <c r="D64" s="6">
        <v>41035300</v>
      </c>
      <c r="E64" s="10"/>
      <c r="F64" s="15"/>
      <c r="G64" s="74"/>
      <c r="H64" s="74"/>
      <c r="I64" s="82"/>
      <c r="J64" s="29" t="e">
        <f t="shared" si="3"/>
        <v>#DIV/0!</v>
      </c>
      <c r="K64" s="7">
        <f t="shared" si="4"/>
        <v>0</v>
      </c>
      <c r="L64" s="58"/>
    </row>
    <row r="65" spans="1:12" ht="61.5">
      <c r="A65" s="14" t="s">
        <v>36</v>
      </c>
      <c r="B65" s="9" t="s">
        <v>34</v>
      </c>
      <c r="C65" s="9" t="s">
        <v>35</v>
      </c>
      <c r="D65" s="6">
        <v>41035400</v>
      </c>
      <c r="E65" s="10"/>
      <c r="F65" s="15">
        <v>8932700</v>
      </c>
      <c r="G65" s="15">
        <f>11661400+3961200</f>
        <v>15622600</v>
      </c>
      <c r="H65" s="15">
        <f>8289400+2347600</f>
        <v>10637000</v>
      </c>
      <c r="I65" s="7">
        <f>6403100+928200+2024800+958100+322800</f>
        <v>10637000</v>
      </c>
      <c r="J65" s="29">
        <f t="shared" si="3"/>
        <v>100</v>
      </c>
      <c r="K65" s="7">
        <f t="shared" si="4"/>
        <v>0</v>
      </c>
      <c r="L65" s="58"/>
    </row>
    <row r="66" spans="1:12" ht="61.5" hidden="1">
      <c r="A66" s="14" t="s">
        <v>42</v>
      </c>
      <c r="B66" s="9" t="s">
        <v>34</v>
      </c>
      <c r="C66" s="9" t="s">
        <v>35</v>
      </c>
      <c r="D66" s="6">
        <v>41035900</v>
      </c>
      <c r="E66" s="10"/>
      <c r="F66" s="15">
        <v>8932700</v>
      </c>
      <c r="G66" s="74"/>
      <c r="H66" s="74"/>
      <c r="I66" s="82"/>
      <c r="J66" s="29" t="e">
        <f aca="true" t="shared" si="5" ref="J66:J71">I66/G66*100</f>
        <v>#DIV/0!</v>
      </c>
      <c r="K66" s="7">
        <f t="shared" si="4"/>
        <v>0</v>
      </c>
      <c r="L66" s="54"/>
    </row>
    <row r="67" spans="1:12" ht="61.5" hidden="1">
      <c r="A67" s="14" t="s">
        <v>51</v>
      </c>
      <c r="B67" s="9"/>
      <c r="C67" s="9"/>
      <c r="D67" s="6">
        <v>41036100</v>
      </c>
      <c r="E67" s="10"/>
      <c r="F67" s="15"/>
      <c r="G67" s="74"/>
      <c r="H67" s="74"/>
      <c r="I67" s="82"/>
      <c r="J67" s="29" t="e">
        <f t="shared" si="5"/>
        <v>#DIV/0!</v>
      </c>
      <c r="K67" s="7">
        <f t="shared" si="4"/>
        <v>0</v>
      </c>
      <c r="L67" s="54"/>
    </row>
    <row r="68" spans="1:12" ht="61.5" hidden="1">
      <c r="A68" s="14" t="s">
        <v>48</v>
      </c>
      <c r="B68" s="9"/>
      <c r="C68" s="9"/>
      <c r="D68" s="6">
        <v>41036400</v>
      </c>
      <c r="E68" s="10"/>
      <c r="F68" s="15"/>
      <c r="G68" s="74"/>
      <c r="H68" s="74"/>
      <c r="I68" s="82"/>
      <c r="J68" s="29" t="e">
        <f t="shared" si="5"/>
        <v>#DIV/0!</v>
      </c>
      <c r="K68" s="7">
        <f t="shared" si="4"/>
        <v>0</v>
      </c>
      <c r="L68" s="54"/>
    </row>
    <row r="69" spans="1:12" ht="40.5" hidden="1">
      <c r="A69" s="14" t="s">
        <v>53</v>
      </c>
      <c r="B69" s="9"/>
      <c r="C69" s="9"/>
      <c r="D69" s="6">
        <v>41037000</v>
      </c>
      <c r="E69" s="10"/>
      <c r="F69" s="15"/>
      <c r="G69" s="74"/>
      <c r="H69" s="74"/>
      <c r="I69" s="82"/>
      <c r="J69" s="29" t="e">
        <f t="shared" si="5"/>
        <v>#DIV/0!</v>
      </c>
      <c r="K69" s="7">
        <f t="shared" si="4"/>
        <v>0</v>
      </c>
      <c r="L69" s="54"/>
    </row>
    <row r="70" spans="1:12" ht="81.75" hidden="1">
      <c r="A70" s="14" t="s">
        <v>47</v>
      </c>
      <c r="B70" s="9"/>
      <c r="C70" s="9"/>
      <c r="D70" s="6">
        <v>41037200</v>
      </c>
      <c r="E70" s="10"/>
      <c r="F70" s="15"/>
      <c r="G70" s="74"/>
      <c r="H70" s="74"/>
      <c r="I70" s="82"/>
      <c r="J70" s="29" t="e">
        <f t="shared" si="5"/>
        <v>#DIV/0!</v>
      </c>
      <c r="K70" s="7">
        <f t="shared" si="4"/>
        <v>0</v>
      </c>
      <c r="L70" s="54"/>
    </row>
    <row r="71" spans="1:12" ht="61.5" hidden="1">
      <c r="A71" s="14" t="s">
        <v>56</v>
      </c>
      <c r="B71" s="9"/>
      <c r="C71" s="9"/>
      <c r="D71" s="6">
        <v>41039100</v>
      </c>
      <c r="E71" s="10"/>
      <c r="F71" s="15"/>
      <c r="G71" s="74"/>
      <c r="H71" s="74"/>
      <c r="I71" s="82"/>
      <c r="J71" s="29" t="e">
        <f t="shared" si="5"/>
        <v>#DIV/0!</v>
      </c>
      <c r="K71" s="7">
        <f>G71-I71-L71</f>
        <v>0</v>
      </c>
      <c r="L71" s="54"/>
    </row>
    <row r="72" spans="1:12" s="26" customFormat="1" ht="39.75">
      <c r="A72" s="11" t="s">
        <v>31</v>
      </c>
      <c r="B72" s="12"/>
      <c r="C72" s="12"/>
      <c r="D72" s="13"/>
      <c r="E72" s="13"/>
      <c r="F72" s="2">
        <f>SUM(F53:F66)</f>
        <v>934734800</v>
      </c>
      <c r="G72" s="2">
        <f>SUM(G53:G71)</f>
        <v>651845192</v>
      </c>
      <c r="H72" s="2">
        <f>SUM(H53:H71)</f>
        <v>504366492</v>
      </c>
      <c r="I72" s="2">
        <f>SUM(I53:I71)</f>
        <v>504366492</v>
      </c>
      <c r="J72" s="30">
        <f>I72/H72*100</f>
        <v>100</v>
      </c>
      <c r="K72" s="2">
        <f>SUM(K53:K71)</f>
        <v>0</v>
      </c>
      <c r="L72" s="8">
        <f>SUM(L53:L71)</f>
        <v>0</v>
      </c>
    </row>
    <row r="73" spans="1:12" ht="24.75">
      <c r="A73" s="101" t="s">
        <v>23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1:12" ht="61.5" hidden="1">
      <c r="A74" s="4" t="s">
        <v>41</v>
      </c>
      <c r="B74" s="5"/>
      <c r="C74" s="5"/>
      <c r="D74" s="6">
        <v>41033000</v>
      </c>
      <c r="E74" s="57"/>
      <c r="F74" s="57"/>
      <c r="G74" s="76"/>
      <c r="H74" s="76"/>
      <c r="I74" s="76"/>
      <c r="J74" s="29" t="e">
        <f>I74/G74*100</f>
        <v>#DIV/0!</v>
      </c>
      <c r="K74" s="7">
        <f>G74-I74-L74</f>
        <v>0</v>
      </c>
      <c r="L74" s="60"/>
    </row>
    <row r="75" spans="1:12" ht="61.5" hidden="1">
      <c r="A75" s="14" t="s">
        <v>60</v>
      </c>
      <c r="B75" s="9"/>
      <c r="C75" s="9"/>
      <c r="D75" s="6">
        <v>41036600</v>
      </c>
      <c r="E75" s="10"/>
      <c r="F75" s="15"/>
      <c r="G75" s="74"/>
      <c r="H75" s="74"/>
      <c r="I75" s="76"/>
      <c r="J75" s="29" t="e">
        <f>I75/G75*100</f>
        <v>#DIV/0!</v>
      </c>
      <c r="K75" s="7">
        <f>G75-I75</f>
        <v>0</v>
      </c>
      <c r="L75" s="70"/>
    </row>
    <row r="76" spans="1:12" ht="123">
      <c r="A76" s="4" t="s">
        <v>24</v>
      </c>
      <c r="B76" s="9" t="s">
        <v>25</v>
      </c>
      <c r="C76" s="32">
        <v>3220</v>
      </c>
      <c r="D76" s="6">
        <v>41037300</v>
      </c>
      <c r="E76" s="6"/>
      <c r="F76" s="15">
        <v>182873000</v>
      </c>
      <c r="G76" s="15">
        <f>265762000+113935800</f>
        <v>379697800</v>
      </c>
      <c r="H76" s="15">
        <v>271053800</v>
      </c>
      <c r="I76" s="7">
        <v>43986800</v>
      </c>
      <c r="J76" s="29">
        <f>I76/H76*100</f>
        <v>16.2280698518154</v>
      </c>
      <c r="K76" s="7">
        <f>H76-I76</f>
        <v>227067000</v>
      </c>
      <c r="L76" s="59"/>
    </row>
    <row r="77" spans="1:12" s="26" customFormat="1" ht="39.75">
      <c r="A77" s="11" t="s">
        <v>32</v>
      </c>
      <c r="B77" s="12"/>
      <c r="C77" s="12"/>
      <c r="D77" s="13"/>
      <c r="E77" s="13"/>
      <c r="F77" s="2">
        <f>SUM(F76:F76)</f>
        <v>182873000</v>
      </c>
      <c r="G77" s="2">
        <f>SUM(G74:G76)</f>
        <v>379697800</v>
      </c>
      <c r="H77" s="2">
        <f>SUM(H74:H76)</f>
        <v>271053800</v>
      </c>
      <c r="I77" s="2">
        <f>SUM(I74:I76)</f>
        <v>43986800</v>
      </c>
      <c r="J77" s="30">
        <f>I77/H77*100</f>
        <v>16.2280698518154</v>
      </c>
      <c r="K77" s="2">
        <f>SUM(K76:K76)</f>
        <v>227067000</v>
      </c>
      <c r="L77" s="8">
        <f>SUM(L74:L76)</f>
        <v>0</v>
      </c>
    </row>
    <row r="78" spans="1:12" s="26" customFormat="1" ht="39.75">
      <c r="A78" s="11" t="s">
        <v>33</v>
      </c>
      <c r="B78" s="12"/>
      <c r="C78" s="12"/>
      <c r="D78" s="13"/>
      <c r="E78" s="13"/>
      <c r="F78" s="2">
        <f>F72+F77</f>
        <v>1117607800</v>
      </c>
      <c r="G78" s="2">
        <f>G72+G77</f>
        <v>1031542992</v>
      </c>
      <c r="H78" s="2">
        <f>H72+H77</f>
        <v>775420292</v>
      </c>
      <c r="I78" s="8">
        <f>I72+I77</f>
        <v>548353292</v>
      </c>
      <c r="J78" s="30">
        <f>I78/H78*100</f>
        <v>70.71691283518796</v>
      </c>
      <c r="K78" s="8">
        <f>K72+K77</f>
        <v>227067000</v>
      </c>
      <c r="L78" s="8">
        <f>L72+L77</f>
        <v>0</v>
      </c>
    </row>
    <row r="79" spans="1:11" ht="22.5">
      <c r="A79" s="33"/>
      <c r="B79" s="34"/>
      <c r="C79" s="34"/>
      <c r="D79" s="46"/>
      <c r="E79" s="46"/>
      <c r="F79" s="40"/>
      <c r="G79" s="80"/>
      <c r="H79" s="80"/>
      <c r="I79" s="86"/>
      <c r="J79" s="48"/>
      <c r="K79" s="47"/>
    </row>
    <row r="80" spans="1:11" ht="22.5">
      <c r="A80" s="33"/>
      <c r="B80" s="34"/>
      <c r="C80" s="34"/>
      <c r="D80" s="46"/>
      <c r="E80" s="46"/>
      <c r="F80" s="40"/>
      <c r="G80" s="80"/>
      <c r="H80" s="80"/>
      <c r="I80" s="86"/>
      <c r="J80" s="48"/>
      <c r="K80" s="47"/>
    </row>
    <row r="81" spans="1:11" ht="22.5">
      <c r="A81" s="33"/>
      <c r="B81" s="34"/>
      <c r="C81" s="34"/>
      <c r="D81" s="46"/>
      <c r="E81" s="46"/>
      <c r="F81" s="40"/>
      <c r="G81" s="80"/>
      <c r="H81" s="80"/>
      <c r="I81" s="86"/>
      <c r="J81" s="48"/>
      <c r="K81" s="47"/>
    </row>
    <row r="82" spans="1:11" ht="22.5">
      <c r="A82" s="33"/>
      <c r="B82" s="34"/>
      <c r="C82" s="34"/>
      <c r="D82" s="46"/>
      <c r="E82" s="46"/>
      <c r="F82" s="40"/>
      <c r="G82" s="80"/>
      <c r="H82" s="80"/>
      <c r="I82" s="86"/>
      <c r="J82" s="48"/>
      <c r="K82" s="47"/>
    </row>
    <row r="83" spans="1:11" ht="22.5">
      <c r="A83" s="33"/>
      <c r="B83" s="34"/>
      <c r="C83" s="34"/>
      <c r="D83" s="46"/>
      <c r="E83" s="46"/>
      <c r="F83" s="40"/>
      <c r="G83" s="80"/>
      <c r="H83" s="80"/>
      <c r="I83" s="86"/>
      <c r="J83" s="48"/>
      <c r="K83" s="47"/>
    </row>
    <row r="84" spans="1:11" ht="22.5">
      <c r="A84" s="33"/>
      <c r="B84" s="34"/>
      <c r="C84" s="34"/>
      <c r="D84" s="46"/>
      <c r="E84" s="46"/>
      <c r="F84" s="40"/>
      <c r="G84" s="80"/>
      <c r="H84" s="80"/>
      <c r="I84" s="86"/>
      <c r="J84" s="48"/>
      <c r="K84" s="47"/>
    </row>
    <row r="85" spans="1:12" s="52" customFormat="1" ht="22.5">
      <c r="A85" s="49"/>
      <c r="B85" s="50"/>
      <c r="C85" s="50"/>
      <c r="D85" s="1"/>
      <c r="E85" s="1"/>
      <c r="F85" s="41"/>
      <c r="G85" s="79"/>
      <c r="H85" s="79"/>
      <c r="I85" s="87"/>
      <c r="J85" s="51"/>
      <c r="K85" s="1"/>
      <c r="L85" s="72"/>
    </row>
  </sheetData>
  <sheetProtection/>
  <mergeCells count="26">
    <mergeCell ref="A1:L1"/>
    <mergeCell ref="A2:L2"/>
    <mergeCell ref="A4:A5"/>
    <mergeCell ref="B4:B5"/>
    <mergeCell ref="C4:C5"/>
    <mergeCell ref="D4:D5"/>
    <mergeCell ref="E4:E5"/>
    <mergeCell ref="F4:H4"/>
    <mergeCell ref="I4:J4"/>
    <mergeCell ref="K4:K5"/>
    <mergeCell ref="L4:L5"/>
    <mergeCell ref="A6:L6"/>
    <mergeCell ref="A35:L35"/>
    <mergeCell ref="A47:L47"/>
    <mergeCell ref="A48:L48"/>
    <mergeCell ref="A50:A51"/>
    <mergeCell ref="B50:B51"/>
    <mergeCell ref="C50:C51"/>
    <mergeCell ref="D50:D51"/>
    <mergeCell ref="E50:E51"/>
    <mergeCell ref="F50:H50"/>
    <mergeCell ref="I50:J50"/>
    <mergeCell ref="K50:K51"/>
    <mergeCell ref="L50:L51"/>
    <mergeCell ref="A52:L52"/>
    <mergeCell ref="A73:L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2022-10-25T08:14:45Z</dcterms:modified>
  <cp:category/>
  <cp:version/>
  <cp:contentType/>
  <cp:contentStatus/>
</cp:coreProperties>
</file>