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07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<sst xmlns="http://schemas.openxmlformats.org/spreadsheetml/2006/main" count="122" uniqueCount="67">
  <si>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</si>
  <si>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</si>
  <si>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</si>
  <si>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</si>
  <si>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</si>
  <si>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</si>
  <si>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</si>
  <si>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</si>
  <si>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</si>
  <si>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</si>
  <si>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</si>
  <si>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</si>
  <si>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</si>
  <si>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</si>
  <si>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</si>
  <si>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</si>
  <si>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</si>
  <si>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</si>
  <si>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</si>
  <si>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</si>
  <si>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</si>
  <si>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</si>
  <si>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</si>
  <si>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</si>
  <si>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</si>
  <si>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</si>
  <si>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</si>
  <si>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</si>
  <si>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</si>
  <si>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</si>
  <si>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</si>
  <si>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</si>
  <si>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</si>
  <si>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</si>
  <si>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</si>
  <si>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</si>
  <si>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</si>
  <si>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</si>
  <si>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</si>
  <si>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</si>
  <si>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</si>
  <si>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</si>
  <si>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</si>
  <si>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</si>
  <si>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</si>
  <si>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</si>
  <si>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</si>
  <si>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</si>
  <si>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</si>
  <si>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</si>
  <si>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</si>
  <si>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</si>
  <si>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</si>
  <si>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</si>
  <si>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</si>
  <si>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</si>
  <si>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</si>
  <si>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</si>
  <si>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</si>
  <si>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</si>
  <si>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</si>
  <si>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</si>
  <si>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</si>
  <si>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</si>
  <si>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 xml:space="preserve">на січень-червень </t>
  </si>
  <si>
    <t>на січень-червень</t>
  </si>
  <si>
    <t xml:space="preserve">                                       станом на 01 липня 2022 року                           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</si>
</sst>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8" fillId="0" borderId="1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8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2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3" fontId="8" fillId="0" borderId="10" xfId="6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3" fontId="8" fillId="0" borderId="10" xfId="6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3" fontId="16" fillId="0" borderId="10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4" fontId="56" fillId="33" borderId="10" xfId="0" applyNumberFormat="1" applyFont="1" applyFill="1" applyBorder="1" applyAlignment="1">
      <alignment vertical="center"/>
    </xf>
    <xf numFmtId="43" fontId="57" fillId="0" borderId="10" xfId="61" applyFont="1" applyFill="1" applyBorder="1" applyAlignment="1">
      <alignment horizontal="center" vertical="center" wrapText="1"/>
    </xf>
    <xf numFmtId="43" fontId="56" fillId="0" borderId="10" xfId="6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vertical="center"/>
    </xf>
    <xf numFmtId="4" fontId="59" fillId="0" borderId="1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zoomScaleNormal="70" zoomScalePageLayoutView="0" workbookViewId="0" topLeftCell="A45">
      <selection activeCell="A1" sqref="A1:IV44"/>
    </sheetView>
  </sheetViews>
  <sheetFormatPr defaultColWidth="14.140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8" width="27.00390625" style="41" customWidth="1"/>
    <col min="9" max="9" width="26.421875" style="83" customWidth="1"/>
    <col min="10" max="10" width="19.00390625" style="51" customWidth="1"/>
    <col min="11" max="11" width="29.421875" style="1" customWidth="1"/>
    <col min="12" max="12" width="27.140625" style="72" customWidth="1"/>
    <col min="13" max="13" width="13.140625" style="1" customWidth="1"/>
    <col min="14" max="16384" width="14.140625" style="1" customWidth="1"/>
  </cols>
  <sheetData>
    <row r="1" spans="1:12" s="17" customFormat="1" ht="22.5" customHeight="1" hidden="1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7" customFormat="1" ht="22.5" hidden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7" customFormat="1" ht="22.5" hidden="1">
      <c r="A3" s="18"/>
      <c r="B3" s="18"/>
      <c r="C3" s="18"/>
      <c r="D3" s="18"/>
      <c r="E3" s="18"/>
      <c r="F3" s="19"/>
      <c r="G3" s="19"/>
      <c r="H3" s="19"/>
      <c r="I3" s="77"/>
      <c r="J3" s="18"/>
      <c r="K3" s="27" t="s">
        <v>38</v>
      </c>
      <c r="L3" s="67"/>
    </row>
    <row r="4" spans="1:12" ht="21" customHeight="1" hidden="1">
      <c r="A4" s="86" t="s">
        <v>0</v>
      </c>
      <c r="B4" s="88" t="s">
        <v>1</v>
      </c>
      <c r="C4" s="88" t="s">
        <v>2</v>
      </c>
      <c r="D4" s="88" t="s">
        <v>3</v>
      </c>
      <c r="E4" s="90" t="s">
        <v>4</v>
      </c>
      <c r="F4" s="92" t="s">
        <v>5</v>
      </c>
      <c r="G4" s="93"/>
      <c r="H4" s="94"/>
      <c r="I4" s="95" t="s">
        <v>6</v>
      </c>
      <c r="J4" s="96"/>
      <c r="K4" s="97" t="s">
        <v>7</v>
      </c>
      <c r="L4" s="99" t="s">
        <v>45</v>
      </c>
    </row>
    <row r="5" spans="1:12" ht="45" customHeight="1" hidden="1">
      <c r="A5" s="87"/>
      <c r="B5" s="89"/>
      <c r="C5" s="89"/>
      <c r="D5" s="89"/>
      <c r="E5" s="91"/>
      <c r="F5" s="20" t="s">
        <v>8</v>
      </c>
      <c r="G5" s="20" t="s">
        <v>62</v>
      </c>
      <c r="H5" s="20" t="s">
        <v>64</v>
      </c>
      <c r="I5" s="21" t="s">
        <v>9</v>
      </c>
      <c r="J5" s="3" t="s">
        <v>10</v>
      </c>
      <c r="K5" s="98"/>
      <c r="L5" s="100"/>
    </row>
    <row r="6" spans="1:12" ht="24.75" hidden="1">
      <c r="A6" s="101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22.5" hidden="1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15">
        <v>564154800</v>
      </c>
      <c r="I7" s="7">
        <f>407445133.31+62683866.69+31341933.31+31341933.31+31341933.38</f>
        <v>564154800</v>
      </c>
      <c r="J7" s="29">
        <f>I7/H7*100</f>
        <v>100</v>
      </c>
      <c r="K7" s="7">
        <f>H7-I7</f>
        <v>0</v>
      </c>
      <c r="L7" s="53"/>
    </row>
    <row r="8" spans="1:12" ht="81.75" hidden="1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15">
        <v>56608800</v>
      </c>
      <c r="I8" s="64">
        <f>37739200+9434800+9434800</f>
        <v>56608800</v>
      </c>
      <c r="J8" s="29">
        <f>I8/H8*100</f>
        <v>100</v>
      </c>
      <c r="K8" s="7">
        <f>H8-I8</f>
        <v>0</v>
      </c>
      <c r="L8" s="53"/>
    </row>
    <row r="9" spans="1:12" ht="69" customHeight="1" hidden="1">
      <c r="A9" s="23" t="s">
        <v>59</v>
      </c>
      <c r="B9" s="24"/>
      <c r="C9" s="24"/>
      <c r="D9" s="6">
        <v>41021100</v>
      </c>
      <c r="E9" s="10"/>
      <c r="F9" s="15"/>
      <c r="G9" s="15">
        <v>38602600</v>
      </c>
      <c r="H9" s="15">
        <v>38602600</v>
      </c>
      <c r="I9" s="7">
        <f>30882000+7720600</f>
        <v>38602600</v>
      </c>
      <c r="J9" s="29">
        <f>I9/H9*100</f>
        <v>100</v>
      </c>
      <c r="K9" s="7">
        <f>H9-I9</f>
        <v>0</v>
      </c>
      <c r="L9" s="53"/>
    </row>
    <row r="10" spans="1:12" s="26" customFormat="1" ht="22.5" hidden="1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1280124700</v>
      </c>
      <c r="H10" s="2">
        <f>H7+H8+H9</f>
        <v>659366200</v>
      </c>
      <c r="I10" s="2">
        <f>I7+I8+I9</f>
        <v>659366200</v>
      </c>
      <c r="J10" s="30">
        <f>I10/H10*100</f>
        <v>100</v>
      </c>
      <c r="K10" s="2">
        <f>K7+K8+K9</f>
        <v>0</v>
      </c>
      <c r="L10" s="2">
        <f>L7+L8+L9</f>
        <v>0</v>
      </c>
    </row>
    <row r="11" spans="1:12" s="26" customFormat="1" ht="61.5" hidden="1">
      <c r="A11" s="14" t="s">
        <v>46</v>
      </c>
      <c r="B11" s="25"/>
      <c r="C11" s="25"/>
      <c r="D11" s="6">
        <v>41030500</v>
      </c>
      <c r="E11" s="13"/>
      <c r="F11" s="2"/>
      <c r="G11" s="15"/>
      <c r="H11" s="15"/>
      <c r="I11" s="74"/>
      <c r="J11" s="29" t="e">
        <f>I11/G11*100</f>
        <v>#DIV/0!</v>
      </c>
      <c r="K11" s="7">
        <f>G11-I11-L11</f>
        <v>0</v>
      </c>
      <c r="L11" s="53"/>
    </row>
    <row r="12" spans="1:12" s="26" customFormat="1" ht="61.5" hidden="1">
      <c r="A12" s="14" t="s">
        <v>63</v>
      </c>
      <c r="B12" s="25"/>
      <c r="C12" s="25"/>
      <c r="D12" s="6">
        <v>41030600</v>
      </c>
      <c r="E12" s="13"/>
      <c r="F12" s="2"/>
      <c r="G12" s="15">
        <f>3893700-389400</f>
        <v>3504300</v>
      </c>
      <c r="H12" s="15">
        <v>1817700</v>
      </c>
      <c r="I12" s="15">
        <f>973800+562500</f>
        <v>1536300</v>
      </c>
      <c r="J12" s="29">
        <f>I12/H12*100</f>
        <v>84.51889750783957</v>
      </c>
      <c r="K12" s="7">
        <f>H12-I12</f>
        <v>281400</v>
      </c>
      <c r="L12" s="53"/>
    </row>
    <row r="13" spans="1:12" s="26" customFormat="1" ht="61.5" hidden="1">
      <c r="A13" s="14" t="s">
        <v>44</v>
      </c>
      <c r="B13" s="25"/>
      <c r="C13" s="25"/>
      <c r="D13" s="6">
        <v>41032300</v>
      </c>
      <c r="E13" s="13"/>
      <c r="F13" s="2"/>
      <c r="G13" s="15"/>
      <c r="H13" s="15"/>
      <c r="I13" s="74"/>
      <c r="J13" s="29" t="e">
        <f aca="true" t="shared" si="0" ref="J13:J25">I13/H13*100</f>
        <v>#DIV/0!</v>
      </c>
      <c r="K13" s="7">
        <f aca="true" t="shared" si="1" ref="K13:K30">H13-I13</f>
        <v>0</v>
      </c>
      <c r="L13" s="7"/>
    </row>
    <row r="14" spans="1:12" s="26" customFormat="1" ht="65.25" customHeight="1" hidden="1">
      <c r="A14" s="68" t="s">
        <v>61</v>
      </c>
      <c r="B14" s="25"/>
      <c r="C14" s="25"/>
      <c r="D14" s="6">
        <v>41032500</v>
      </c>
      <c r="E14" s="13"/>
      <c r="F14" s="2"/>
      <c r="G14" s="15"/>
      <c r="H14" s="15"/>
      <c r="I14" s="74"/>
      <c r="J14" s="29" t="e">
        <f t="shared" si="0"/>
        <v>#DIV/0!</v>
      </c>
      <c r="K14" s="7">
        <f t="shared" si="1"/>
        <v>0</v>
      </c>
      <c r="L14" s="7"/>
    </row>
    <row r="15" spans="1:12" s="26" customFormat="1" ht="61.5" hidden="1">
      <c r="A15" s="14" t="s">
        <v>55</v>
      </c>
      <c r="B15" s="25"/>
      <c r="C15" s="25"/>
      <c r="D15" s="6">
        <v>41032700</v>
      </c>
      <c r="E15" s="13"/>
      <c r="F15" s="2"/>
      <c r="G15" s="15"/>
      <c r="H15" s="15"/>
      <c r="I15" s="74"/>
      <c r="J15" s="29" t="e">
        <f t="shared" si="0"/>
        <v>#DIV/0!</v>
      </c>
      <c r="K15" s="7">
        <f t="shared" si="1"/>
        <v>0</v>
      </c>
      <c r="L15" s="7"/>
    </row>
    <row r="16" spans="1:12" ht="61.5" hidden="1">
      <c r="A16" s="4" t="s">
        <v>41</v>
      </c>
      <c r="B16" s="5"/>
      <c r="C16" s="5"/>
      <c r="D16" s="6">
        <v>41033000</v>
      </c>
      <c r="E16" s="6"/>
      <c r="F16" s="15"/>
      <c r="G16" s="15">
        <v>51636200</v>
      </c>
      <c r="H16" s="15">
        <v>34424100</v>
      </c>
      <c r="I16" s="7">
        <f>30142600+2140750+2140750</f>
        <v>34424100</v>
      </c>
      <c r="J16" s="29">
        <f t="shared" si="0"/>
        <v>100</v>
      </c>
      <c r="K16" s="7">
        <f t="shared" si="1"/>
        <v>0</v>
      </c>
      <c r="L16" s="53"/>
    </row>
    <row r="17" spans="1:12" ht="81.75" hidden="1">
      <c r="A17" s="4" t="s">
        <v>58</v>
      </c>
      <c r="B17" s="5"/>
      <c r="C17" s="5"/>
      <c r="D17" s="6">
        <v>41033400</v>
      </c>
      <c r="E17" s="6"/>
      <c r="F17" s="15"/>
      <c r="G17" s="15"/>
      <c r="H17" s="15"/>
      <c r="I17" s="78"/>
      <c r="J17" s="29" t="e">
        <f t="shared" si="0"/>
        <v>#DIV/0!</v>
      </c>
      <c r="K17" s="7">
        <f t="shared" si="1"/>
        <v>0</v>
      </c>
      <c r="L17" s="53"/>
    </row>
    <row r="18" spans="1:12" ht="61.5" hidden="1">
      <c r="A18" s="4" t="s">
        <v>52</v>
      </c>
      <c r="B18" s="5"/>
      <c r="C18" s="5"/>
      <c r="D18" s="6">
        <v>41033800</v>
      </c>
      <c r="E18" s="6"/>
      <c r="F18" s="15"/>
      <c r="G18" s="15"/>
      <c r="H18" s="15"/>
      <c r="I18" s="78"/>
      <c r="J18" s="29" t="e">
        <f t="shared" si="0"/>
        <v>#DIV/0!</v>
      </c>
      <c r="K18" s="7">
        <f t="shared" si="1"/>
        <v>0</v>
      </c>
      <c r="L18" s="53"/>
    </row>
    <row r="19" spans="1:12" ht="40.5" hidden="1">
      <c r="A19" s="4" t="s">
        <v>19</v>
      </c>
      <c r="B19" s="5" t="s">
        <v>20</v>
      </c>
      <c r="C19" s="5" t="s">
        <v>14</v>
      </c>
      <c r="D19" s="6">
        <v>41033900</v>
      </c>
      <c r="E19" s="6"/>
      <c r="F19" s="15">
        <v>1688826300</v>
      </c>
      <c r="G19" s="15">
        <f>2938435100-293843300</f>
        <v>2644591800</v>
      </c>
      <c r="H19" s="15">
        <v>1654771500</v>
      </c>
      <c r="I19" s="7">
        <f>1190065200+232353150+232353150</f>
        <v>1654771500</v>
      </c>
      <c r="J19" s="29">
        <f t="shared" si="0"/>
        <v>100</v>
      </c>
      <c r="K19" s="7">
        <f t="shared" si="1"/>
        <v>0</v>
      </c>
      <c r="L19" s="53"/>
    </row>
    <row r="20" spans="1:12" ht="61.5" hidden="1">
      <c r="A20" s="14" t="s">
        <v>43</v>
      </c>
      <c r="B20" s="5"/>
      <c r="C20" s="5"/>
      <c r="D20" s="6">
        <v>41034500</v>
      </c>
      <c r="E20" s="10"/>
      <c r="F20" s="15"/>
      <c r="G20" s="15"/>
      <c r="H20" s="15"/>
      <c r="I20" s="78"/>
      <c r="J20" s="29" t="e">
        <f t="shared" si="0"/>
        <v>#DIV/0!</v>
      </c>
      <c r="K20" s="7">
        <f t="shared" si="1"/>
        <v>0</v>
      </c>
      <c r="L20" s="53"/>
    </row>
    <row r="21" spans="1:12" ht="61.5" hidden="1">
      <c r="A21" s="14" t="s">
        <v>57</v>
      </c>
      <c r="B21" s="5"/>
      <c r="C21" s="5"/>
      <c r="D21" s="6">
        <v>41034600</v>
      </c>
      <c r="E21" s="10"/>
      <c r="F21" s="15"/>
      <c r="G21" s="15"/>
      <c r="H21" s="15"/>
      <c r="I21" s="78"/>
      <c r="J21" s="29" t="e">
        <f t="shared" si="0"/>
        <v>#DIV/0!</v>
      </c>
      <c r="K21" s="7">
        <f t="shared" si="1"/>
        <v>0</v>
      </c>
      <c r="L21" s="53"/>
    </row>
    <row r="22" spans="1:12" ht="40.5" hidden="1">
      <c r="A22" s="14" t="s">
        <v>49</v>
      </c>
      <c r="B22" s="5"/>
      <c r="C22" s="5"/>
      <c r="D22" s="6">
        <v>41035200</v>
      </c>
      <c r="E22" s="10"/>
      <c r="F22" s="15"/>
      <c r="G22" s="15"/>
      <c r="H22" s="15"/>
      <c r="I22" s="78"/>
      <c r="J22" s="29" t="e">
        <f t="shared" si="0"/>
        <v>#DIV/0!</v>
      </c>
      <c r="K22" s="7">
        <f t="shared" si="1"/>
        <v>0</v>
      </c>
      <c r="L22" s="53"/>
    </row>
    <row r="23" spans="1:12" ht="61.5" hidden="1">
      <c r="A23" s="14" t="s">
        <v>54</v>
      </c>
      <c r="B23" s="5"/>
      <c r="C23" s="5"/>
      <c r="D23" s="6">
        <v>41035300</v>
      </c>
      <c r="E23" s="10"/>
      <c r="F23" s="15"/>
      <c r="G23" s="15"/>
      <c r="H23" s="15"/>
      <c r="I23" s="78"/>
      <c r="J23" s="29" t="e">
        <f t="shared" si="0"/>
        <v>#DIV/0!</v>
      </c>
      <c r="K23" s="7">
        <f t="shared" si="1"/>
        <v>0</v>
      </c>
      <c r="L23" s="53"/>
    </row>
    <row r="24" spans="1:12" ht="61.5" hidden="1">
      <c r="A24" s="14" t="s">
        <v>36</v>
      </c>
      <c r="B24" s="9" t="s">
        <v>34</v>
      </c>
      <c r="C24" s="9" t="s">
        <v>35</v>
      </c>
      <c r="D24" s="6">
        <v>41035400</v>
      </c>
      <c r="E24" s="10"/>
      <c r="F24" s="15">
        <v>8932700</v>
      </c>
      <c r="G24" s="15">
        <f>11661400+3961200</f>
        <v>15622600</v>
      </c>
      <c r="H24" s="15">
        <f>5474900+1379200</f>
        <v>6854100</v>
      </c>
      <c r="I24" s="7">
        <f>3618500+928200+928200</f>
        <v>5474900</v>
      </c>
      <c r="J24" s="29">
        <f t="shared" si="0"/>
        <v>79.87773741264353</v>
      </c>
      <c r="K24" s="7">
        <f t="shared" si="1"/>
        <v>1379200</v>
      </c>
      <c r="L24" s="53"/>
    </row>
    <row r="25" spans="1:12" ht="90" customHeight="1" hidden="1">
      <c r="A25" s="69" t="s">
        <v>50</v>
      </c>
      <c r="B25" s="9"/>
      <c r="C25" s="9"/>
      <c r="D25" s="6">
        <v>41035500</v>
      </c>
      <c r="E25" s="10"/>
      <c r="F25" s="15"/>
      <c r="G25" s="15"/>
      <c r="H25" s="15"/>
      <c r="I25" s="78"/>
      <c r="J25" s="29" t="e">
        <f t="shared" si="0"/>
        <v>#DIV/0!</v>
      </c>
      <c r="K25" s="7">
        <f t="shared" si="1"/>
        <v>0</v>
      </c>
      <c r="L25" s="53"/>
    </row>
    <row r="26" spans="1:12" ht="61.5" hidden="1">
      <c r="A26" s="14" t="s">
        <v>42</v>
      </c>
      <c r="B26" s="9" t="s">
        <v>34</v>
      </c>
      <c r="C26" s="9" t="s">
        <v>35</v>
      </c>
      <c r="D26" s="6">
        <v>41035900</v>
      </c>
      <c r="E26" s="10"/>
      <c r="F26" s="15">
        <v>8932700</v>
      </c>
      <c r="G26" s="15"/>
      <c r="H26" s="15"/>
      <c r="I26" s="78"/>
      <c r="J26" s="29" t="e">
        <f aca="true" t="shared" si="2" ref="J26:J31">I26/G26*100</f>
        <v>#DIV/0!</v>
      </c>
      <c r="K26" s="7">
        <f t="shared" si="1"/>
        <v>0</v>
      </c>
      <c r="L26" s="54"/>
    </row>
    <row r="27" spans="1:12" ht="61.5" hidden="1">
      <c r="A27" s="14" t="s">
        <v>51</v>
      </c>
      <c r="B27" s="9"/>
      <c r="C27" s="9"/>
      <c r="D27" s="6">
        <v>41036100</v>
      </c>
      <c r="E27" s="10"/>
      <c r="F27" s="15"/>
      <c r="G27" s="15"/>
      <c r="H27" s="15"/>
      <c r="I27" s="78"/>
      <c r="J27" s="29" t="e">
        <f t="shared" si="2"/>
        <v>#DIV/0!</v>
      </c>
      <c r="K27" s="7">
        <f t="shared" si="1"/>
        <v>0</v>
      </c>
      <c r="L27" s="53"/>
    </row>
    <row r="28" spans="1:12" ht="40.5" hidden="1">
      <c r="A28" s="14" t="s">
        <v>48</v>
      </c>
      <c r="B28" s="9"/>
      <c r="C28" s="9"/>
      <c r="D28" s="6">
        <v>41036400</v>
      </c>
      <c r="E28" s="10"/>
      <c r="F28" s="15"/>
      <c r="G28" s="15"/>
      <c r="H28" s="15"/>
      <c r="I28" s="78"/>
      <c r="J28" s="29" t="e">
        <f t="shared" si="2"/>
        <v>#DIV/0!</v>
      </c>
      <c r="K28" s="7">
        <f t="shared" si="1"/>
        <v>0</v>
      </c>
      <c r="L28" s="53"/>
    </row>
    <row r="29" spans="1:12" ht="40.5" hidden="1">
      <c r="A29" s="14" t="s">
        <v>53</v>
      </c>
      <c r="B29" s="9"/>
      <c r="C29" s="9"/>
      <c r="D29" s="6">
        <v>41037000</v>
      </c>
      <c r="E29" s="10"/>
      <c r="F29" s="15"/>
      <c r="G29" s="15"/>
      <c r="H29" s="15"/>
      <c r="I29" s="78"/>
      <c r="J29" s="29" t="e">
        <f t="shared" si="2"/>
        <v>#DIV/0!</v>
      </c>
      <c r="K29" s="7">
        <f t="shared" si="1"/>
        <v>0</v>
      </c>
      <c r="L29" s="53"/>
    </row>
    <row r="30" spans="1:12" ht="61.5" hidden="1">
      <c r="A30" s="14" t="s">
        <v>47</v>
      </c>
      <c r="B30" s="9"/>
      <c r="C30" s="9"/>
      <c r="D30" s="6">
        <v>41037200</v>
      </c>
      <c r="E30" s="10"/>
      <c r="F30" s="15"/>
      <c r="G30" s="15"/>
      <c r="H30" s="15"/>
      <c r="I30" s="78"/>
      <c r="J30" s="29" t="e">
        <f t="shared" si="2"/>
        <v>#DIV/0!</v>
      </c>
      <c r="K30" s="7">
        <f t="shared" si="1"/>
        <v>0</v>
      </c>
      <c r="L30" s="53"/>
    </row>
    <row r="31" spans="1:12" ht="61.5" hidden="1">
      <c r="A31" s="14" t="s">
        <v>56</v>
      </c>
      <c r="B31" s="9"/>
      <c r="C31" s="9"/>
      <c r="D31" s="6">
        <v>41039100</v>
      </c>
      <c r="E31" s="10"/>
      <c r="F31" s="15"/>
      <c r="G31" s="15"/>
      <c r="H31" s="15"/>
      <c r="I31" s="78"/>
      <c r="J31" s="29" t="e">
        <f t="shared" si="2"/>
        <v>#DIV/0!</v>
      </c>
      <c r="K31" s="7">
        <f>G31-I31-L31</f>
        <v>0</v>
      </c>
      <c r="L31" s="54"/>
    </row>
    <row r="32" spans="1:12" s="26" customFormat="1" ht="39.75" hidden="1">
      <c r="A32" s="11" t="s">
        <v>21</v>
      </c>
      <c r="B32" s="25"/>
      <c r="C32" s="25"/>
      <c r="D32" s="13"/>
      <c r="E32" s="13"/>
      <c r="F32" s="2">
        <f>SUM(F16:F26)</f>
        <v>1706691700</v>
      </c>
      <c r="G32" s="2">
        <f>SUM(G11:G31)</f>
        <v>2715354900</v>
      </c>
      <c r="H32" s="2">
        <f>SUM(H11:H31)</f>
        <v>1697867400</v>
      </c>
      <c r="I32" s="2">
        <f>SUM(I11:I31)</f>
        <v>1696206800</v>
      </c>
      <c r="J32" s="30">
        <f>I32/H32*100</f>
        <v>99.90219495350462</v>
      </c>
      <c r="K32" s="2">
        <f>SUM(K11:K30)</f>
        <v>1660600</v>
      </c>
      <c r="L32" s="8">
        <f>SUM(L11:L31)</f>
        <v>0</v>
      </c>
    </row>
    <row r="33" spans="1:12" s="26" customFormat="1" ht="40.5" customHeight="1" hidden="1">
      <c r="A33" s="11" t="s">
        <v>22</v>
      </c>
      <c r="B33" s="25"/>
      <c r="C33" s="25"/>
      <c r="D33" s="13"/>
      <c r="E33" s="13"/>
      <c r="F33" s="2">
        <f>F10+F32</f>
        <v>2945458000</v>
      </c>
      <c r="G33" s="2">
        <f>G10+G32</f>
        <v>3995479600</v>
      </c>
      <c r="H33" s="2">
        <f>H10+H32</f>
        <v>2357233600</v>
      </c>
      <c r="I33" s="8">
        <f>I10+I32</f>
        <v>2355573000</v>
      </c>
      <c r="J33" s="30">
        <f>I33/H33*100</f>
        <v>99.92955301502575</v>
      </c>
      <c r="K33" s="8">
        <f>K10+K32</f>
        <v>1660600</v>
      </c>
      <c r="L33" s="8">
        <f>L10+L32</f>
        <v>0</v>
      </c>
    </row>
    <row r="34" spans="1:12" s="26" customFormat="1" ht="24.75" hidden="1">
      <c r="A34" s="101" t="s">
        <v>23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s="26" customFormat="1" ht="61.5" hidden="1">
      <c r="A35" s="68" t="s">
        <v>61</v>
      </c>
      <c r="B35" s="61"/>
      <c r="C35" s="61"/>
      <c r="D35" s="57">
        <v>41032500</v>
      </c>
      <c r="E35" s="61"/>
      <c r="F35" s="61"/>
      <c r="G35" s="62"/>
      <c r="H35" s="62"/>
      <c r="I35" s="75"/>
      <c r="J35" s="29" t="e">
        <f>I35/G35*100</f>
        <v>#DIV/0!</v>
      </c>
      <c r="K35" s="7">
        <f>G35-I35</f>
        <v>0</v>
      </c>
      <c r="L35" s="61"/>
    </row>
    <row r="36" spans="1:12" s="26" customFormat="1" ht="61.5" hidden="1">
      <c r="A36" s="4" t="s">
        <v>41</v>
      </c>
      <c r="B36" s="5"/>
      <c r="C36" s="5"/>
      <c r="D36" s="6">
        <v>41033000</v>
      </c>
      <c r="E36" s="57"/>
      <c r="F36" s="57"/>
      <c r="G36" s="56"/>
      <c r="H36" s="56"/>
      <c r="I36" s="76"/>
      <c r="J36" s="29" t="e">
        <f>I36/G36*100</f>
        <v>#DIV/0!</v>
      </c>
      <c r="K36" s="7">
        <f>G36-I36-L36</f>
        <v>0</v>
      </c>
      <c r="L36" s="56"/>
    </row>
    <row r="37" spans="1:12" s="26" customFormat="1" ht="61.5" hidden="1">
      <c r="A37" s="14" t="s">
        <v>43</v>
      </c>
      <c r="B37" s="5"/>
      <c r="C37" s="5"/>
      <c r="D37" s="6">
        <v>41034500</v>
      </c>
      <c r="E37" s="55"/>
      <c r="F37" s="55"/>
      <c r="G37" s="56"/>
      <c r="H37" s="56"/>
      <c r="I37" s="76"/>
      <c r="J37" s="29" t="e">
        <f>I37/G37*100</f>
        <v>#DIV/0!</v>
      </c>
      <c r="K37" s="7">
        <f>G37-I37-L37</f>
        <v>0</v>
      </c>
      <c r="L37" s="56"/>
    </row>
    <row r="38" spans="1:12" s="26" customFormat="1" ht="40.5" hidden="1">
      <c r="A38" s="14" t="s">
        <v>60</v>
      </c>
      <c r="B38" s="9"/>
      <c r="C38" s="9"/>
      <c r="D38" s="6">
        <v>41036600</v>
      </c>
      <c r="E38" s="10"/>
      <c r="F38" s="15"/>
      <c r="G38" s="15"/>
      <c r="H38" s="15"/>
      <c r="I38" s="76"/>
      <c r="J38" s="29" t="e">
        <f>I38/G38*100</f>
        <v>#DIV/0!</v>
      </c>
      <c r="K38" s="7">
        <f>G38-I38</f>
        <v>0</v>
      </c>
      <c r="L38" s="63"/>
    </row>
    <row r="39" spans="1:12" ht="102" hidden="1">
      <c r="A39" s="4" t="s">
        <v>37</v>
      </c>
      <c r="B39" s="9" t="s">
        <v>25</v>
      </c>
      <c r="C39" s="32" t="s">
        <v>35</v>
      </c>
      <c r="D39" s="6">
        <v>41037300</v>
      </c>
      <c r="E39" s="6"/>
      <c r="F39" s="15">
        <v>182873000</v>
      </c>
      <c r="G39" s="15">
        <f>265762000+113935800</f>
        <v>379697800</v>
      </c>
      <c r="H39" s="15">
        <v>151849100</v>
      </c>
      <c r="I39" s="7">
        <v>43986800</v>
      </c>
      <c r="J39" s="29">
        <f>I39/H39*100</f>
        <v>28.967442019741966</v>
      </c>
      <c r="K39" s="7">
        <f>H39-I39</f>
        <v>107862300</v>
      </c>
      <c r="L39" s="53"/>
    </row>
    <row r="40" spans="1:12" s="26" customFormat="1" ht="39.75" hidden="1">
      <c r="A40" s="11" t="s">
        <v>26</v>
      </c>
      <c r="B40" s="12"/>
      <c r="C40" s="12"/>
      <c r="D40" s="13"/>
      <c r="E40" s="13"/>
      <c r="F40" s="2">
        <f>SUM(F39:F39)</f>
        <v>182873000</v>
      </c>
      <c r="G40" s="2">
        <f>SUM(G35:G39)</f>
        <v>379697800</v>
      </c>
      <c r="H40" s="2">
        <f>SUM(H35:H39)</f>
        <v>151849100</v>
      </c>
      <c r="I40" s="2">
        <f>SUM(I35:I39)</f>
        <v>43986800</v>
      </c>
      <c r="J40" s="30">
        <f>I40/H40*100</f>
        <v>28.967442019741966</v>
      </c>
      <c r="K40" s="2">
        <f>SUM(K35:K39)</f>
        <v>107862300</v>
      </c>
      <c r="L40" s="8">
        <f>SUM(L35:L39)</f>
        <v>0</v>
      </c>
    </row>
    <row r="41" spans="1:12" s="26" customFormat="1" ht="39.75" hidden="1">
      <c r="A41" s="11" t="s">
        <v>27</v>
      </c>
      <c r="B41" s="12"/>
      <c r="C41" s="12"/>
      <c r="D41" s="13"/>
      <c r="E41" s="13"/>
      <c r="F41" s="2">
        <f>F32+F40</f>
        <v>1889564700</v>
      </c>
      <c r="G41" s="2">
        <f>G32+G40</f>
        <v>3095052700</v>
      </c>
      <c r="H41" s="2">
        <f>H32+H40</f>
        <v>1849716500</v>
      </c>
      <c r="I41" s="8">
        <f>I32+I40</f>
        <v>1740193600</v>
      </c>
      <c r="J41" s="30">
        <f>I41/H41*100</f>
        <v>94.07893588017407</v>
      </c>
      <c r="K41" s="8">
        <f>K32+K40</f>
        <v>109522900</v>
      </c>
      <c r="L41" s="8">
        <f>L32+L40</f>
        <v>0</v>
      </c>
    </row>
    <row r="42" spans="1:12" s="26" customFormat="1" ht="39.75" hidden="1">
      <c r="A42" s="11" t="s">
        <v>28</v>
      </c>
      <c r="B42" s="12"/>
      <c r="C42" s="12"/>
      <c r="D42" s="13"/>
      <c r="E42" s="13"/>
      <c r="F42" s="2">
        <f>F33+F40</f>
        <v>3128331000</v>
      </c>
      <c r="G42" s="2">
        <f>G33+G40</f>
        <v>4375177400</v>
      </c>
      <c r="H42" s="2">
        <f>H33+H40</f>
        <v>2509082700</v>
      </c>
      <c r="I42" s="8">
        <f>I33+I40</f>
        <v>2399559800</v>
      </c>
      <c r="J42" s="30">
        <f>I42/H42*100</f>
        <v>95.63494260272888</v>
      </c>
      <c r="K42" s="8">
        <f>K33+K40</f>
        <v>109522900</v>
      </c>
      <c r="L42" s="8">
        <f>L33+L40</f>
        <v>0</v>
      </c>
    </row>
    <row r="43" spans="1:12" s="26" customFormat="1" ht="22.5" hidden="1">
      <c r="A43" s="11"/>
      <c r="B43" s="42"/>
      <c r="C43" s="42"/>
      <c r="D43" s="43"/>
      <c r="E43" s="43"/>
      <c r="F43" s="39"/>
      <c r="G43" s="39"/>
      <c r="H43" s="39"/>
      <c r="I43" s="79"/>
      <c r="J43" s="45"/>
      <c r="K43" s="44"/>
      <c r="L43" s="70"/>
    </row>
    <row r="44" spans="1:12" s="26" customFormat="1" ht="22.5" hidden="1">
      <c r="A44" s="33"/>
      <c r="B44" s="34"/>
      <c r="C44" s="34"/>
      <c r="D44" s="35"/>
      <c r="E44" s="35"/>
      <c r="F44" s="36"/>
      <c r="G44" s="36"/>
      <c r="H44" s="36"/>
      <c r="I44" s="80"/>
      <c r="J44" s="38"/>
      <c r="K44" s="37"/>
      <c r="L44" s="65"/>
    </row>
    <row r="45" spans="1:12" s="26" customFormat="1" ht="22.5">
      <c r="A45" s="33"/>
      <c r="B45" s="34"/>
      <c r="C45" s="34"/>
      <c r="D45" s="35"/>
      <c r="E45" s="35"/>
      <c r="F45" s="36"/>
      <c r="G45" s="36"/>
      <c r="H45" s="36"/>
      <c r="I45" s="80"/>
      <c r="J45" s="38"/>
      <c r="K45" s="37"/>
      <c r="L45" s="65"/>
    </row>
    <row r="46" spans="1:12" ht="22.5" customHeight="1">
      <c r="A46" s="84" t="s">
        <v>39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22.5">
      <c r="A47" s="85" t="s">
        <v>66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22.5">
      <c r="A48" s="27"/>
      <c r="B48" s="27"/>
      <c r="C48" s="27"/>
      <c r="D48" s="27"/>
      <c r="E48" s="27"/>
      <c r="F48" s="28"/>
      <c r="G48" s="28"/>
      <c r="H48" s="28"/>
      <c r="I48" s="81"/>
      <c r="J48" s="31"/>
      <c r="K48" s="27" t="s">
        <v>38</v>
      </c>
      <c r="L48" s="66"/>
    </row>
    <row r="49" spans="1:12" ht="21" customHeight="1">
      <c r="A49" s="86" t="s">
        <v>0</v>
      </c>
      <c r="B49" s="88" t="s">
        <v>29</v>
      </c>
      <c r="C49" s="88" t="s">
        <v>30</v>
      </c>
      <c r="D49" s="88" t="s">
        <v>3</v>
      </c>
      <c r="E49" s="88" t="s">
        <v>4</v>
      </c>
      <c r="F49" s="92" t="s">
        <v>5</v>
      </c>
      <c r="G49" s="93"/>
      <c r="H49" s="94"/>
      <c r="I49" s="95" t="s">
        <v>6</v>
      </c>
      <c r="J49" s="96"/>
      <c r="K49" s="97" t="s">
        <v>7</v>
      </c>
      <c r="L49" s="99" t="s">
        <v>45</v>
      </c>
    </row>
    <row r="50" spans="1:12" ht="20.25">
      <c r="A50" s="87"/>
      <c r="B50" s="89"/>
      <c r="C50" s="89"/>
      <c r="D50" s="89"/>
      <c r="E50" s="89"/>
      <c r="F50" s="20" t="s">
        <v>8</v>
      </c>
      <c r="G50" s="20" t="s">
        <v>62</v>
      </c>
      <c r="H50" s="20" t="s">
        <v>65</v>
      </c>
      <c r="I50" s="21" t="s">
        <v>9</v>
      </c>
      <c r="J50" s="3" t="s">
        <v>10</v>
      </c>
      <c r="K50" s="98"/>
      <c r="L50" s="100"/>
    </row>
    <row r="51" spans="1:12" ht="24.75">
      <c r="A51" s="101" t="s">
        <v>11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22.5">
      <c r="A52" s="4" t="s">
        <v>12</v>
      </c>
      <c r="B52" s="5" t="s">
        <v>13</v>
      </c>
      <c r="C52" s="5" t="s">
        <v>14</v>
      </c>
      <c r="D52" s="6">
        <v>41020100</v>
      </c>
      <c r="E52" s="6"/>
      <c r="F52" s="16">
        <v>126817000</v>
      </c>
      <c r="G52" s="16">
        <v>241232700</v>
      </c>
      <c r="H52" s="16">
        <v>120616200</v>
      </c>
      <c r="I52" s="22">
        <f>87111699.99+13401800.01+6700899.99+6700899.99+6700900.02</f>
        <v>120616199.99999999</v>
      </c>
      <c r="J52" s="29">
        <f>I52/H52*100</f>
        <v>99.99999999999999</v>
      </c>
      <c r="K52" s="7">
        <f>H52-I52</f>
        <v>0</v>
      </c>
      <c r="L52" s="58"/>
    </row>
    <row r="53" spans="1:12" ht="81.75">
      <c r="A53" s="23" t="s">
        <v>15</v>
      </c>
      <c r="B53" s="24" t="s">
        <v>16</v>
      </c>
      <c r="C53" s="24" t="s">
        <v>14</v>
      </c>
      <c r="D53" s="6">
        <v>41020200</v>
      </c>
      <c r="E53" s="10" t="s">
        <v>17</v>
      </c>
      <c r="F53" s="15">
        <v>677508800</v>
      </c>
      <c r="G53" s="15">
        <v>113217400</v>
      </c>
      <c r="H53" s="15">
        <v>56608800</v>
      </c>
      <c r="I53" s="7">
        <f>37739200+9434800+9434800</f>
        <v>56608800</v>
      </c>
      <c r="J53" s="29">
        <f aca="true" t="shared" si="3" ref="J53:J63">I53/H53*100</f>
        <v>100</v>
      </c>
      <c r="K53" s="7">
        <f aca="true" t="shared" si="4" ref="K53:K68">H53-I53</f>
        <v>0</v>
      </c>
      <c r="L53" s="58"/>
    </row>
    <row r="54" spans="1:12" ht="61.5">
      <c r="A54" s="23" t="s">
        <v>59</v>
      </c>
      <c r="B54" s="24"/>
      <c r="C54" s="24"/>
      <c r="D54" s="6">
        <v>41021100</v>
      </c>
      <c r="E54" s="10"/>
      <c r="F54" s="15"/>
      <c r="G54" s="15">
        <v>38602600</v>
      </c>
      <c r="H54" s="15">
        <v>38602600</v>
      </c>
      <c r="I54" s="7">
        <f>30882000+7720600</f>
        <v>38602600</v>
      </c>
      <c r="J54" s="29">
        <f t="shared" si="3"/>
        <v>100</v>
      </c>
      <c r="K54" s="7">
        <f t="shared" si="4"/>
        <v>0</v>
      </c>
      <c r="L54" s="58"/>
    </row>
    <row r="55" spans="1:12" ht="61.5" hidden="1">
      <c r="A55" s="14" t="s">
        <v>46</v>
      </c>
      <c r="B55" s="24"/>
      <c r="C55" s="24"/>
      <c r="D55" s="6">
        <v>41030500</v>
      </c>
      <c r="E55" s="10"/>
      <c r="F55" s="15"/>
      <c r="G55" s="15"/>
      <c r="H55" s="15"/>
      <c r="I55" s="74"/>
      <c r="J55" s="29" t="e">
        <f t="shared" si="3"/>
        <v>#DIV/0!</v>
      </c>
      <c r="K55" s="7">
        <f t="shared" si="4"/>
        <v>0</v>
      </c>
      <c r="L55" s="54"/>
    </row>
    <row r="56" spans="1:12" ht="61.5" hidden="1">
      <c r="A56" s="14" t="s">
        <v>44</v>
      </c>
      <c r="B56" s="25"/>
      <c r="C56" s="25"/>
      <c r="D56" s="6">
        <v>41032300</v>
      </c>
      <c r="E56" s="13"/>
      <c r="F56" s="2"/>
      <c r="G56" s="15"/>
      <c r="H56" s="15"/>
      <c r="I56" s="74"/>
      <c r="J56" s="29" t="e">
        <f t="shared" si="3"/>
        <v>#DIV/0!</v>
      </c>
      <c r="K56" s="7">
        <f t="shared" si="4"/>
        <v>0</v>
      </c>
      <c r="L56" s="54"/>
    </row>
    <row r="57" spans="1:12" ht="61.5">
      <c r="A57" s="4" t="s">
        <v>41</v>
      </c>
      <c r="B57" s="5"/>
      <c r="C57" s="5"/>
      <c r="D57" s="6">
        <v>41033000</v>
      </c>
      <c r="E57" s="6"/>
      <c r="F57" s="15"/>
      <c r="G57" s="15">
        <v>51636200</v>
      </c>
      <c r="H57" s="15">
        <v>34424100</v>
      </c>
      <c r="I57" s="7">
        <f>30142600+2140750+2140750</f>
        <v>34424100</v>
      </c>
      <c r="J57" s="29">
        <f t="shared" si="3"/>
        <v>100</v>
      </c>
      <c r="K57" s="7">
        <f t="shared" si="4"/>
        <v>0</v>
      </c>
      <c r="L57" s="54"/>
    </row>
    <row r="58" spans="1:12" ht="81.75" hidden="1">
      <c r="A58" s="4" t="s">
        <v>58</v>
      </c>
      <c r="B58" s="5"/>
      <c r="C58" s="5"/>
      <c r="D58" s="6">
        <v>41033400</v>
      </c>
      <c r="E58" s="6"/>
      <c r="F58" s="15"/>
      <c r="H58" s="15">
        <v>0</v>
      </c>
      <c r="I58" s="78">
        <v>0</v>
      </c>
      <c r="J58" s="29" t="e">
        <f t="shared" si="3"/>
        <v>#DIV/0!</v>
      </c>
      <c r="K58" s="7">
        <f t="shared" si="4"/>
        <v>0</v>
      </c>
      <c r="L58" s="54"/>
    </row>
    <row r="59" spans="1:12" ht="61.5" hidden="1">
      <c r="A59" s="4" t="s">
        <v>52</v>
      </c>
      <c r="B59" s="5"/>
      <c r="C59" s="5"/>
      <c r="D59" s="6">
        <v>41033800</v>
      </c>
      <c r="E59" s="6"/>
      <c r="F59" s="15"/>
      <c r="G59" s="15"/>
      <c r="H59" s="15"/>
      <c r="I59" s="78"/>
      <c r="J59" s="29" t="e">
        <f t="shared" si="3"/>
        <v>#DIV/0!</v>
      </c>
      <c r="K59" s="7">
        <f t="shared" si="4"/>
        <v>0</v>
      </c>
      <c r="L59" s="54"/>
    </row>
    <row r="60" spans="1:12" ht="40.5">
      <c r="A60" s="4" t="s">
        <v>19</v>
      </c>
      <c r="B60" s="5" t="s">
        <v>20</v>
      </c>
      <c r="C60" s="5" t="s">
        <v>14</v>
      </c>
      <c r="D60" s="6">
        <v>41033900</v>
      </c>
      <c r="E60" s="6"/>
      <c r="F60" s="15">
        <v>112543600</v>
      </c>
      <c r="G60" s="15">
        <f>174961900-17496200</f>
        <v>157465700</v>
      </c>
      <c r="H60" s="15">
        <v>98529500</v>
      </c>
      <c r="I60" s="7">
        <f>70859700+13834900+13834900</f>
        <v>98529500</v>
      </c>
      <c r="J60" s="29">
        <f t="shared" si="3"/>
        <v>100</v>
      </c>
      <c r="K60" s="7">
        <f t="shared" si="4"/>
        <v>0</v>
      </c>
      <c r="L60" s="58"/>
    </row>
    <row r="61" spans="1:12" ht="61.5" hidden="1">
      <c r="A61" s="14" t="s">
        <v>43</v>
      </c>
      <c r="B61" s="5"/>
      <c r="C61" s="5"/>
      <c r="D61" s="6">
        <v>41034500</v>
      </c>
      <c r="E61" s="10"/>
      <c r="F61" s="15"/>
      <c r="G61" s="15"/>
      <c r="H61" s="15"/>
      <c r="I61" s="78"/>
      <c r="J61" s="29" t="e">
        <f t="shared" si="3"/>
        <v>#DIV/0!</v>
      </c>
      <c r="K61" s="7">
        <f t="shared" si="4"/>
        <v>0</v>
      </c>
      <c r="L61" s="58"/>
    </row>
    <row r="62" spans="1:12" ht="61.5" hidden="1">
      <c r="A62" s="14" t="s">
        <v>54</v>
      </c>
      <c r="B62" s="5"/>
      <c r="C62" s="5"/>
      <c r="D62" s="6">
        <v>41035300</v>
      </c>
      <c r="E62" s="10"/>
      <c r="F62" s="15"/>
      <c r="G62" s="15"/>
      <c r="H62" s="15"/>
      <c r="I62" s="78"/>
      <c r="J62" s="29" t="e">
        <f t="shared" si="3"/>
        <v>#DIV/0!</v>
      </c>
      <c r="K62" s="7">
        <f t="shared" si="4"/>
        <v>0</v>
      </c>
      <c r="L62" s="58"/>
    </row>
    <row r="63" spans="1:12" ht="61.5">
      <c r="A63" s="14" t="s">
        <v>36</v>
      </c>
      <c r="B63" s="9" t="s">
        <v>34</v>
      </c>
      <c r="C63" s="9" t="s">
        <v>35</v>
      </c>
      <c r="D63" s="6">
        <v>41035400</v>
      </c>
      <c r="E63" s="10"/>
      <c r="F63" s="15">
        <v>8932700</v>
      </c>
      <c r="G63" s="15">
        <f>11661400+3961200</f>
        <v>15622600</v>
      </c>
      <c r="H63" s="15">
        <f>5474900+1379200</f>
        <v>6854100</v>
      </c>
      <c r="I63" s="7">
        <f>3618500+928200+928200</f>
        <v>5474900</v>
      </c>
      <c r="J63" s="29">
        <f t="shared" si="3"/>
        <v>79.87773741264353</v>
      </c>
      <c r="K63" s="7">
        <f t="shared" si="4"/>
        <v>1379200</v>
      </c>
      <c r="L63" s="58"/>
    </row>
    <row r="64" spans="1:12" ht="61.5" hidden="1">
      <c r="A64" s="14" t="s">
        <v>42</v>
      </c>
      <c r="B64" s="9" t="s">
        <v>34</v>
      </c>
      <c r="C64" s="9" t="s">
        <v>35</v>
      </c>
      <c r="D64" s="6">
        <v>41035900</v>
      </c>
      <c r="E64" s="10"/>
      <c r="F64" s="15">
        <v>8932700</v>
      </c>
      <c r="G64" s="15"/>
      <c r="H64" s="15"/>
      <c r="I64" s="78"/>
      <c r="J64" s="29" t="e">
        <f aca="true" t="shared" si="5" ref="J64:J69">I64/G64*100</f>
        <v>#DIV/0!</v>
      </c>
      <c r="K64" s="7">
        <f t="shared" si="4"/>
        <v>0</v>
      </c>
      <c r="L64" s="54"/>
    </row>
    <row r="65" spans="1:12" ht="61.5" hidden="1">
      <c r="A65" s="14" t="s">
        <v>51</v>
      </c>
      <c r="B65" s="9"/>
      <c r="C65" s="9"/>
      <c r="D65" s="6">
        <v>41036100</v>
      </c>
      <c r="E65" s="10"/>
      <c r="F65" s="15"/>
      <c r="G65" s="15"/>
      <c r="H65" s="15"/>
      <c r="I65" s="78"/>
      <c r="J65" s="29" t="e">
        <f t="shared" si="5"/>
        <v>#DIV/0!</v>
      </c>
      <c r="K65" s="7">
        <f t="shared" si="4"/>
        <v>0</v>
      </c>
      <c r="L65" s="54"/>
    </row>
    <row r="66" spans="1:12" ht="40.5" hidden="1">
      <c r="A66" s="14" t="s">
        <v>48</v>
      </c>
      <c r="B66" s="9"/>
      <c r="C66" s="9"/>
      <c r="D66" s="6">
        <v>41036400</v>
      </c>
      <c r="E66" s="10"/>
      <c r="F66" s="15"/>
      <c r="G66" s="15"/>
      <c r="H66" s="15"/>
      <c r="I66" s="78"/>
      <c r="J66" s="29" t="e">
        <f t="shared" si="5"/>
        <v>#DIV/0!</v>
      </c>
      <c r="K66" s="7">
        <f t="shared" si="4"/>
        <v>0</v>
      </c>
      <c r="L66" s="54"/>
    </row>
    <row r="67" spans="1:12" ht="40.5" hidden="1">
      <c r="A67" s="14" t="s">
        <v>53</v>
      </c>
      <c r="B67" s="9"/>
      <c r="C67" s="9"/>
      <c r="D67" s="6">
        <v>41037000</v>
      </c>
      <c r="E67" s="10"/>
      <c r="F67" s="15"/>
      <c r="G67" s="15"/>
      <c r="H67" s="15"/>
      <c r="I67" s="78"/>
      <c r="J67" s="29" t="e">
        <f t="shared" si="5"/>
        <v>#DIV/0!</v>
      </c>
      <c r="K67" s="7">
        <f t="shared" si="4"/>
        <v>0</v>
      </c>
      <c r="L67" s="54"/>
    </row>
    <row r="68" spans="1:12" ht="61.5" hidden="1">
      <c r="A68" s="14" t="s">
        <v>47</v>
      </c>
      <c r="B68" s="9"/>
      <c r="C68" s="9"/>
      <c r="D68" s="6">
        <v>41037200</v>
      </c>
      <c r="E68" s="10"/>
      <c r="F68" s="15"/>
      <c r="G68" s="15"/>
      <c r="H68" s="15"/>
      <c r="I68" s="78"/>
      <c r="J68" s="29" t="e">
        <f t="shared" si="5"/>
        <v>#DIV/0!</v>
      </c>
      <c r="K68" s="7">
        <f t="shared" si="4"/>
        <v>0</v>
      </c>
      <c r="L68" s="54"/>
    </row>
    <row r="69" spans="1:12" ht="61.5" hidden="1">
      <c r="A69" s="14" t="s">
        <v>56</v>
      </c>
      <c r="B69" s="9"/>
      <c r="C69" s="9"/>
      <c r="D69" s="6">
        <v>41039100</v>
      </c>
      <c r="E69" s="10"/>
      <c r="F69" s="15"/>
      <c r="G69" s="15"/>
      <c r="H69" s="15"/>
      <c r="I69" s="78"/>
      <c r="J69" s="29" t="e">
        <f t="shared" si="5"/>
        <v>#DIV/0!</v>
      </c>
      <c r="K69" s="7">
        <f>G69-I69-L69</f>
        <v>0</v>
      </c>
      <c r="L69" s="54"/>
    </row>
    <row r="70" spans="1:12" s="26" customFormat="1" ht="39.75">
      <c r="A70" s="11" t="s">
        <v>31</v>
      </c>
      <c r="B70" s="12"/>
      <c r="C70" s="12"/>
      <c r="D70" s="13"/>
      <c r="E70" s="13"/>
      <c r="F70" s="2">
        <f>SUM(F52:F64)</f>
        <v>934734800</v>
      </c>
      <c r="G70" s="2">
        <f>SUM(G52:G69)</f>
        <v>617777200</v>
      </c>
      <c r="H70" s="2">
        <f>SUM(H52:H69)</f>
        <v>355635300</v>
      </c>
      <c r="I70" s="2">
        <f>SUM(I52:I69)</f>
        <v>354256100</v>
      </c>
      <c r="J70" s="30">
        <f>I70/H70*100</f>
        <v>99.61218697918908</v>
      </c>
      <c r="K70" s="2">
        <f>SUM(K52:K69)</f>
        <v>1379200</v>
      </c>
      <c r="L70" s="8">
        <f>SUM(L52:L69)</f>
        <v>0</v>
      </c>
    </row>
    <row r="71" spans="1:12" ht="24.75">
      <c r="A71" s="101" t="s">
        <v>23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1:12" ht="61.5" hidden="1">
      <c r="A72" s="4" t="s">
        <v>41</v>
      </c>
      <c r="B72" s="5"/>
      <c r="C72" s="5"/>
      <c r="D72" s="6">
        <v>41033000</v>
      </c>
      <c r="E72" s="57"/>
      <c r="F72" s="57"/>
      <c r="G72" s="56"/>
      <c r="H72" s="56"/>
      <c r="I72" s="76"/>
      <c r="J72" s="29" t="e">
        <f>I72/G72*100</f>
        <v>#DIV/0!</v>
      </c>
      <c r="K72" s="7">
        <f>G72-I72-L72</f>
        <v>0</v>
      </c>
      <c r="L72" s="60"/>
    </row>
    <row r="73" spans="1:12" ht="40.5" hidden="1">
      <c r="A73" s="14" t="s">
        <v>60</v>
      </c>
      <c r="B73" s="9"/>
      <c r="C73" s="9"/>
      <c r="D73" s="6">
        <v>41036600</v>
      </c>
      <c r="E73" s="10"/>
      <c r="F73" s="15"/>
      <c r="G73" s="15"/>
      <c r="H73" s="15"/>
      <c r="I73" s="76"/>
      <c r="J73" s="29" t="e">
        <f>I73/G73*100</f>
        <v>#DIV/0!</v>
      </c>
      <c r="K73" s="7">
        <f>G73-I73</f>
        <v>0</v>
      </c>
      <c r="L73" s="71"/>
    </row>
    <row r="74" spans="1:12" ht="123">
      <c r="A74" s="4" t="s">
        <v>24</v>
      </c>
      <c r="B74" s="9" t="s">
        <v>25</v>
      </c>
      <c r="C74" s="32">
        <v>3220</v>
      </c>
      <c r="D74" s="6">
        <v>41037300</v>
      </c>
      <c r="E74" s="6"/>
      <c r="F74" s="15">
        <v>182873000</v>
      </c>
      <c r="G74" s="15">
        <f>265762000+113935800</f>
        <v>379697800</v>
      </c>
      <c r="H74" s="15">
        <v>151849100</v>
      </c>
      <c r="I74" s="7">
        <v>43986800</v>
      </c>
      <c r="J74" s="29">
        <f>I74/H74*100</f>
        <v>28.967442019741966</v>
      </c>
      <c r="K74" s="7">
        <f>H74-I74</f>
        <v>107862300</v>
      </c>
      <c r="L74" s="59"/>
    </row>
    <row r="75" spans="1:12" s="26" customFormat="1" ht="39.75">
      <c r="A75" s="11" t="s">
        <v>32</v>
      </c>
      <c r="B75" s="12"/>
      <c r="C75" s="12"/>
      <c r="D75" s="13"/>
      <c r="E75" s="13"/>
      <c r="F75" s="2">
        <f>SUM(F74:F74)</f>
        <v>182873000</v>
      </c>
      <c r="G75" s="2">
        <f>SUM(G72:G74)</f>
        <v>379697800</v>
      </c>
      <c r="H75" s="2">
        <f>SUM(H72:H74)</f>
        <v>151849100</v>
      </c>
      <c r="I75" s="2">
        <f>SUM(I72:I74)</f>
        <v>43986800</v>
      </c>
      <c r="J75" s="30">
        <f>I75/H75*100</f>
        <v>28.967442019741966</v>
      </c>
      <c r="K75" s="2">
        <f>SUM(K74:K74)</f>
        <v>107862300</v>
      </c>
      <c r="L75" s="8">
        <f>SUM(L72:L74)</f>
        <v>0</v>
      </c>
    </row>
    <row r="76" spans="1:12" s="26" customFormat="1" ht="39.75">
      <c r="A76" s="11" t="s">
        <v>33</v>
      </c>
      <c r="B76" s="12"/>
      <c r="C76" s="12"/>
      <c r="D76" s="13"/>
      <c r="E76" s="13"/>
      <c r="F76" s="2">
        <f>F70+F75</f>
        <v>1117607800</v>
      </c>
      <c r="G76" s="2">
        <f>G70+G75</f>
        <v>997475000</v>
      </c>
      <c r="H76" s="2">
        <f>H70+H75</f>
        <v>507484400</v>
      </c>
      <c r="I76" s="8">
        <f>I70+I75</f>
        <v>398242900</v>
      </c>
      <c r="J76" s="30">
        <f>I76/H76*100</f>
        <v>78.47391959240521</v>
      </c>
      <c r="K76" s="8">
        <f>K70+K75</f>
        <v>109241500</v>
      </c>
      <c r="L76" s="8">
        <f>L70+L75</f>
        <v>0</v>
      </c>
    </row>
    <row r="77" spans="1:11" ht="22.5">
      <c r="A77" s="33"/>
      <c r="B77" s="34"/>
      <c r="C77" s="34"/>
      <c r="D77" s="46"/>
      <c r="E77" s="46"/>
      <c r="F77" s="40"/>
      <c r="G77" s="40"/>
      <c r="H77" s="40"/>
      <c r="I77" s="82"/>
      <c r="J77" s="48"/>
      <c r="K77" s="47"/>
    </row>
    <row r="78" spans="1:11" ht="22.5">
      <c r="A78" s="33"/>
      <c r="B78" s="34"/>
      <c r="C78" s="34"/>
      <c r="D78" s="46"/>
      <c r="E78" s="46"/>
      <c r="F78" s="40"/>
      <c r="G78" s="40"/>
      <c r="H78" s="40"/>
      <c r="I78" s="82"/>
      <c r="J78" s="48"/>
      <c r="K78" s="47"/>
    </row>
    <row r="79" spans="1:11" ht="22.5">
      <c r="A79" s="33"/>
      <c r="B79" s="34"/>
      <c r="C79" s="34"/>
      <c r="D79" s="46"/>
      <c r="E79" s="46"/>
      <c r="F79" s="40"/>
      <c r="G79" s="40"/>
      <c r="H79" s="40"/>
      <c r="I79" s="82"/>
      <c r="J79" s="48"/>
      <c r="K79" s="47"/>
    </row>
    <row r="80" spans="1:11" ht="22.5">
      <c r="A80" s="33"/>
      <c r="B80" s="34"/>
      <c r="C80" s="34"/>
      <c r="D80" s="46"/>
      <c r="E80" s="46"/>
      <c r="F80" s="40"/>
      <c r="G80" s="40"/>
      <c r="H80" s="40"/>
      <c r="I80" s="82"/>
      <c r="J80" s="48"/>
      <c r="K80" s="47"/>
    </row>
    <row r="81" spans="1:11" ht="22.5">
      <c r="A81" s="33"/>
      <c r="B81" s="34"/>
      <c r="C81" s="34"/>
      <c r="D81" s="46"/>
      <c r="E81" s="46"/>
      <c r="F81" s="40"/>
      <c r="G81" s="40"/>
      <c r="H81" s="40"/>
      <c r="I81" s="82"/>
      <c r="J81" s="48"/>
      <c r="K81" s="47"/>
    </row>
    <row r="82" spans="1:11" ht="22.5">
      <c r="A82" s="33"/>
      <c r="B82" s="34"/>
      <c r="C82" s="34"/>
      <c r="D82" s="46"/>
      <c r="E82" s="46"/>
      <c r="F82" s="40"/>
      <c r="G82" s="40"/>
      <c r="H82" s="40"/>
      <c r="I82" s="82"/>
      <c r="J82" s="48"/>
      <c r="K82" s="47"/>
    </row>
    <row r="83" spans="1:12" s="52" customFormat="1" ht="22.5">
      <c r="A83" s="49"/>
      <c r="B83" s="50"/>
      <c r="C83" s="50"/>
      <c r="D83" s="1"/>
      <c r="E83" s="1"/>
      <c r="F83" s="41"/>
      <c r="G83" s="41"/>
      <c r="H83" s="41"/>
      <c r="I83" s="83"/>
      <c r="J83" s="51"/>
      <c r="K83" s="1"/>
      <c r="L83" s="73"/>
    </row>
  </sheetData>
  <sheetProtection/>
  <mergeCells count="26">
    <mergeCell ref="F49:H49"/>
    <mergeCell ref="I49:J49"/>
    <mergeCell ref="K49:K50"/>
    <mergeCell ref="L49:L50"/>
    <mergeCell ref="A51:L51"/>
    <mergeCell ref="A71:L71"/>
    <mergeCell ref="L4:L5"/>
    <mergeCell ref="A6:L6"/>
    <mergeCell ref="A34:L34"/>
    <mergeCell ref="A46:L46"/>
    <mergeCell ref="A47:L47"/>
    <mergeCell ref="A49:A50"/>
    <mergeCell ref="B49:B50"/>
    <mergeCell ref="C49:C50"/>
    <mergeCell ref="D49:D50"/>
    <mergeCell ref="E49:E50"/>
    <mergeCell ref="A1:L1"/>
    <mergeCell ref="A2:L2"/>
    <mergeCell ref="A4:A5"/>
    <mergeCell ref="B4:B5"/>
    <mergeCell ref="C4:C5"/>
    <mergeCell ref="D4:D5"/>
    <mergeCell ref="E4:E5"/>
    <mergeCell ref="F4:H4"/>
    <mergeCell ref="I4:J4"/>
    <mergeCell ref="K4:K5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2022-10-25T08:17:17Z</dcterms:modified>
  <cp:category/>
  <cp:version/>
  <cp:contentType/>
  <cp:contentStatus/>
</cp:coreProperties>
</file>