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010" tabRatio="497" activeTab="0"/>
  </bookViews>
  <sheets>
    <sheet name="01.01.2023" sheetId="1" r:id="rId1"/>
  </sheets>
  <definedNames>
    <definedName name="_xlnm.Print_Area" localSheetId="0">'01.01.2023'!$A$1:$K$78</definedName>
  </definedNames>
  <calcPr fullCalcOnLoad="1"/>
</workbook>
</file>

<file path=xl/sharedStrings.xml><?xml version="1.0" encoding="utf-8"?>
<sst xmlns="http://schemas.openxmlformats.org/spreadsheetml/2006/main" count="67" uniqueCount="59">
  <si>
    <t>Назва</t>
  </si>
  <si>
    <t>КПКВК по ДБ</t>
  </si>
  <si>
    <t>КЕКВ по ДБ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</si>
  <si>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</si>
  <si>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</si>
  <si>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</si>
  <si>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</si>
  <si>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</si>
  <si>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на рік</t>
  </si>
  <si>
    <t>Сума</t>
  </si>
  <si>
    <t>%</t>
  </si>
  <si>
    <t>Загальний фонд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</si>
  <si>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</si>
  <si>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</si>
  <si>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</si>
  <si>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</si>
  <si>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</si>
  <si>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</si>
  <si>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 xml:space="preserve">Р А З О М   ДОТАЦІЙ </t>
  </si>
  <si>
    <t>Освітня субвенція з державного бюджету місцевим бюджетам</t>
  </si>
  <si>
    <t>221 1190</t>
  </si>
  <si>
    <t>Р А З О М  по області СУБВЕНЦІЙ  по загальному фонду</t>
  </si>
  <si>
    <t>Всього по області дотацій та субвенцій по ЗФ</t>
  </si>
  <si>
    <t>Спеціальний фонд</t>
  </si>
  <si>
    <t>313 1090</t>
  </si>
  <si>
    <t>Р А З О М  по області СУБВЕНЦІЙ   по спеціальному фонду</t>
  </si>
  <si>
    <t>Р А З О М по області  СУБВЕНЦІЙ  загального фонду та спецфонду</t>
  </si>
  <si>
    <t>В Ь О Г О  ПО ОБЛАСТІ  ДОТАЦІЙ ТА СУБВЕНЦІЙ ЗФ та СФ</t>
  </si>
  <si>
    <t>221 1220</t>
  </si>
  <si>
    <t>2620, 3220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</si>
  <si>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</si>
  <si>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ДБ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</si>
  <si>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(грн. коп.)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</si>
  <si>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</si>
  <si>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Субвенція з державного бюджету місцевим бюджетам на боротьбу з COVID-19 під час навчального процесу в закладах ЗСО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</si>
  <si>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</si>
  <si>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об"єктів соціально-культурної сфери</t>
  </si>
  <si>
    <t xml:space="preserve">Перераховано в ДБ </t>
  </si>
  <si>
    <t>Субвенція з державного бюджету на жилі приміщення для внутрішньо переміщених осіб, які захищали територіальну цілісність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</si>
  <si>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</si>
  <si>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на жилі приміщення для учасників бойових дій, на території інших держав</t>
  </si>
  <si>
    <t>Субвенція з державного бюджету місцевим бюджетам на розвиток мережі ЦНАПів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</si>
  <si>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</si>
  <si>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на жилі приміщення для учасників бойових дій, на території Донецької і Луганської областей</t>
  </si>
  <si>
    <t>Субвенція з державного бюджету місцевим бюджетам на створення навчально-практичних центрів сучасної проф-тех освіти</t>
  </si>
  <si>
    <t>Субвенція з державного бюджету місцевим бюджетам на проведення виборів</t>
  </si>
  <si>
    <t>Субвенція з державного бюджету місцевим бюджетам на розроблення комплексних планів просторового розвитку територій ТГ</t>
  </si>
  <si>
    <t>Субвенція з державного бюджету місцевим бюджетам на реалізацію програми "Спроможна школа для кращих результатів</t>
  </si>
  <si>
    <t>Субвенція з державного бюджету місцевим бюджетам на реалізацію проектів ремонтно-реставраційнихробіт памяток культурної спадщини</t>
  </si>
  <si>
    <t>Субвенція з державного бюджету місцевим бюджетам на здійснення заходів щодо підтримки територій внаслідок збройного конфлікту на сході України</t>
  </si>
  <si>
    <t>Субвенція з державного бюджету місцевим бюджетам на закупывлю опорними закладами охорони здоров"я послуг щодо проектування та встановлення кисневих станцій</t>
  </si>
  <si>
    <t>Додаткова дотація з державного бюджету місцевим бюджетам на оплату комунальних послуг в опалювальний період</t>
  </si>
  <si>
    <t>Субвенція з державного бюджету місцевим бюджетам на погашення заборгованості з різниці в тарифах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</si>
  <si>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</si>
  <si>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>на 2022 рік</t>
  </si>
  <si>
    <t>Субвенція з державного бюджету на забезпечення окремих видатків районних рад, спрямованих на виконання їх повноважень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</si>
  <si>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</t>
  </si>
  <si>
    <t xml:space="preserve">                                       станом на 01 січня 2023 року                             </t>
  </si>
  <si>
    <t>НАДХОДЖЕННЯ ТРАНСФЕРТІВ З ДЕРЖАВНОГО БЮДЖЕТУ ДО ЗВЕДЕНОГО БЮДЖЕТУ ЧЕРНІВЕЦЬКОЇ ОБЛАСТІ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</si>
</sst>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₴_-;\-* #,##0.000_₴_-;_-* &quot;-&quot;??_₴_-;_-@_-"/>
    <numFmt numFmtId="187" formatCode="_-* #,##0.0000_₴_-;\-* #,##0.0000_₴_-;_-* &quot;-&quot;??_₴_-;_-@_-"/>
    <numFmt numFmtId="188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8"/>
      <color indexed="10"/>
      <name val="Times New Roman"/>
      <family val="1"/>
    </font>
    <font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20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7" fillId="25" borderId="0" applyNumberFormat="0" applyBorder="0" applyAlignment="0" applyProtection="0"/>
    <xf numFmtId="0" fontId="43" fillId="26" borderId="0" applyNumberFormat="0" applyBorder="0" applyAlignment="0" applyProtection="0"/>
    <xf numFmtId="0" fontId="17" fillId="17" borderId="0" applyNumberFormat="0" applyBorder="0" applyAlignment="0" applyProtection="0"/>
    <xf numFmtId="0" fontId="43" fillId="27" borderId="0" applyNumberFormat="0" applyBorder="0" applyAlignment="0" applyProtection="0"/>
    <xf numFmtId="0" fontId="17" fillId="19" borderId="0" applyNumberFormat="0" applyBorder="0" applyAlignment="0" applyProtection="0"/>
    <xf numFmtId="0" fontId="43" fillId="28" borderId="0" applyNumberFormat="0" applyBorder="0" applyAlignment="0" applyProtection="0"/>
    <xf numFmtId="0" fontId="17" fillId="29" borderId="0" applyNumberFormat="0" applyBorder="0" applyAlignment="0" applyProtection="0"/>
    <xf numFmtId="0" fontId="43" fillId="30" borderId="0" applyNumberFormat="0" applyBorder="0" applyAlignment="0" applyProtection="0"/>
    <xf numFmtId="0" fontId="17" fillId="31" borderId="0" applyNumberFormat="0" applyBorder="0" applyAlignment="0" applyProtection="0"/>
    <xf numFmtId="0" fontId="43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3" borderId="0" applyNumberFormat="0" applyBorder="0" applyAlignment="0" applyProtection="0"/>
    <xf numFmtId="0" fontId="33" fillId="0" borderId="0">
      <alignment/>
      <protection/>
    </xf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43" borderId="0" applyNumberFormat="0" applyBorder="0" applyAlignment="0" applyProtection="0"/>
    <xf numFmtId="0" fontId="18" fillId="13" borderId="1" applyNumberFormat="0" applyAlignment="0" applyProtection="0"/>
    <xf numFmtId="0" fontId="44" fillId="44" borderId="2" applyNumberFormat="0" applyAlignment="0" applyProtection="0"/>
    <xf numFmtId="0" fontId="45" fillId="45" borderId="3" applyNumberFormat="0" applyAlignment="0" applyProtection="0"/>
    <xf numFmtId="0" fontId="46" fillId="45" borderId="2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7" borderId="0" applyNumberFormat="0" applyBorder="0" applyAlignment="0" applyProtection="0"/>
    <xf numFmtId="0" fontId="47" fillId="0" borderId="4" applyNumberFormat="0" applyFill="0" applyAlignment="0" applyProtection="0"/>
    <xf numFmtId="0" fontId="21" fillId="0" borderId="5" applyNumberFormat="0" applyFill="0" applyAlignment="0" applyProtection="0"/>
    <xf numFmtId="0" fontId="48" fillId="0" borderId="6" applyNumberFormat="0" applyFill="0" applyAlignment="0" applyProtection="0"/>
    <xf numFmtId="0" fontId="22" fillId="0" borderId="7" applyNumberFormat="0" applyFill="0" applyAlignment="0" applyProtection="0"/>
    <xf numFmtId="0" fontId="49" fillId="0" borderId="8" applyNumberFormat="0" applyFill="0" applyAlignment="0" applyProtection="0"/>
    <xf numFmtId="0" fontId="23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30" fillId="0" borderId="10" applyNumberFormat="0" applyFill="0" applyAlignment="0" applyProtection="0"/>
    <xf numFmtId="0" fontId="50" fillId="0" borderId="11" applyNumberFormat="0" applyFill="0" applyAlignment="0" applyProtection="0"/>
    <xf numFmtId="0" fontId="25" fillId="46" borderId="12" applyNumberFormat="0" applyAlignment="0" applyProtection="0"/>
    <xf numFmtId="0" fontId="51" fillId="47" borderId="13" applyNumberFormat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20" fillId="49" borderId="1" applyNumberFormat="0" applyAlignment="0" applyProtection="0"/>
    <xf numFmtId="0" fontId="33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54" fillId="50" borderId="0" applyNumberFormat="0" applyBorder="0" applyAlignment="0" applyProtection="0"/>
    <xf numFmtId="0" fontId="28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1" fillId="52" borderId="16" applyNumberFormat="0" applyFont="0" applyAlignment="0" applyProtection="0"/>
    <xf numFmtId="0" fontId="33" fillId="52" borderId="16" applyNumberFormat="0" applyFont="0" applyAlignment="0" applyProtection="0"/>
    <xf numFmtId="9" fontId="1" fillId="0" borderId="0" applyFont="0" applyFill="0" applyBorder="0" applyAlignment="0" applyProtection="0"/>
    <xf numFmtId="0" fontId="19" fillId="49" borderId="17" applyNumberFormat="0" applyAlignment="0" applyProtection="0"/>
    <xf numFmtId="0" fontId="56" fillId="0" borderId="18" applyNumberFormat="0" applyFill="0" applyAlignment="0" applyProtection="0"/>
    <xf numFmtId="0" fontId="27" fillId="53" borderId="0" applyNumberFormat="0" applyBorder="0" applyAlignment="0" applyProtection="0"/>
    <xf numFmtId="0" fontId="35" fillId="0" borderId="0">
      <alignment/>
      <protection/>
    </xf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54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55" borderId="19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horizontal="center" vertical="center" wrapText="1"/>
    </xf>
    <xf numFmtId="0" fontId="6" fillId="0" borderId="19" xfId="109" applyFont="1" applyFill="1" applyBorder="1" applyAlignment="1" applyProtection="1">
      <alignment horizontal="left" vertical="center" wrapText="1"/>
      <protection/>
    </xf>
    <xf numFmtId="49" fontId="8" fillId="0" borderId="19" xfId="109" applyNumberFormat="1" applyFont="1" applyFill="1" applyBorder="1" applyAlignment="1" applyProtection="1">
      <alignment horizontal="right" vertical="center" wrapText="1"/>
      <protection/>
    </xf>
    <xf numFmtId="0" fontId="8" fillId="0" borderId="19" xfId="0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right" vertical="center" wrapText="1"/>
    </xf>
    <xf numFmtId="49" fontId="9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4" fontId="8" fillId="55" borderId="1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 horizontal="center"/>
    </xf>
    <xf numFmtId="0" fontId="6" fillId="55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6" fillId="0" borderId="19" xfId="109" applyFont="1" applyFill="1" applyBorder="1" applyAlignment="1" applyProtection="1">
      <alignment horizontal="left" vertical="center" wrapText="1"/>
      <protection locked="0"/>
    </xf>
    <xf numFmtId="49" fontId="8" fillId="0" borderId="19" xfId="109" applyNumberFormat="1" applyFont="1" applyFill="1" applyBorder="1" applyAlignment="1" applyProtection="1">
      <alignment horizontal="right" vertical="center" wrapText="1"/>
      <protection locked="0"/>
    </xf>
    <xf numFmtId="49" fontId="2" fillId="0" borderId="19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55" borderId="0" xfId="0" applyFont="1" applyFill="1" applyBorder="1" applyAlignment="1">
      <alignment vertical="center" wrapText="1"/>
    </xf>
    <xf numFmtId="180" fontId="8" fillId="0" borderId="19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9" xfId="109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55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horizontal="center" vertical="center"/>
    </xf>
    <xf numFmtId="4" fontId="13" fillId="55" borderId="19" xfId="0" applyNumberFormat="1" applyFont="1" applyFill="1" applyBorder="1" applyAlignment="1">
      <alignment vertical="center"/>
    </xf>
    <xf numFmtId="4" fontId="12" fillId="55" borderId="0" xfId="0" applyNumberFormat="1" applyFont="1" applyFill="1" applyBorder="1" applyAlignment="1">
      <alignment vertical="center"/>
    </xf>
    <xf numFmtId="0" fontId="7" fillId="55" borderId="0" xfId="0" applyFont="1" applyFill="1" applyAlignment="1">
      <alignment/>
    </xf>
    <xf numFmtId="0" fontId="12" fillId="0" borderId="19" xfId="0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vertical="center"/>
    </xf>
    <xf numFmtId="180" fontId="13" fillId="0" borderId="1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right" vertical="center"/>
    </xf>
    <xf numFmtId="43" fontId="8" fillId="0" borderId="19" xfId="126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 wrapText="1"/>
    </xf>
    <xf numFmtId="43" fontId="8" fillId="0" borderId="19" xfId="126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4" fontId="59" fillId="55" borderId="19" xfId="0" applyNumberFormat="1" applyFont="1" applyFill="1" applyBorder="1" applyAlignment="1">
      <alignment vertical="center"/>
    </xf>
    <xf numFmtId="43" fontId="60" fillId="0" borderId="19" xfId="126" applyFont="1" applyFill="1" applyBorder="1" applyAlignment="1">
      <alignment horizontal="center" vertical="center" wrapText="1"/>
    </xf>
    <xf numFmtId="43" fontId="59" fillId="0" borderId="19" xfId="126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4" fontId="59" fillId="0" borderId="19" xfId="0" applyNumberFormat="1" applyFont="1" applyFill="1" applyBorder="1" applyAlignment="1">
      <alignment vertical="center"/>
    </xf>
    <xf numFmtId="4" fontId="62" fillId="0" borderId="19" xfId="0" applyNumberFormat="1" applyFont="1" applyFill="1" applyBorder="1" applyAlignment="1">
      <alignment vertical="center"/>
    </xf>
    <xf numFmtId="4" fontId="62" fillId="0" borderId="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 wrapText="1"/>
    </xf>
    <xf numFmtId="4" fontId="64" fillId="0" borderId="0" xfId="0" applyNumberFormat="1" applyFont="1" applyFill="1" applyBorder="1" applyAlignment="1">
      <alignment vertical="center"/>
    </xf>
    <xf numFmtId="4" fontId="65" fillId="0" borderId="0" xfId="0" applyNumberFormat="1" applyFont="1" applyFill="1" applyAlignment="1">
      <alignment horizontal="center" vertical="center" wrapText="1"/>
    </xf>
    <xf numFmtId="0" fontId="7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9" xfId="108" applyFont="1" applyBorder="1" applyAlignment="1">
      <alignment vertical="center" wrapText="1"/>
      <protection/>
    </xf>
    <xf numFmtId="43" fontId="16" fillId="0" borderId="19" xfId="126" applyFont="1" applyFill="1" applyBorder="1" applyAlignment="1">
      <alignment horizontal="center" vertical="center" wrapText="1"/>
    </xf>
    <xf numFmtId="0" fontId="6" fillId="55" borderId="20" xfId="0" applyFont="1" applyFill="1" applyBorder="1" applyAlignment="1">
      <alignment horizontal="center" vertical="center" wrapText="1"/>
    </xf>
    <xf numFmtId="0" fontId="6" fillId="55" borderId="21" xfId="0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55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55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109" applyFont="1" applyFill="1" applyBorder="1" applyAlignment="1" applyProtection="1">
      <alignment horizontal="left" vertical="center" wrapText="1"/>
      <protection/>
    </xf>
    <xf numFmtId="49" fontId="8" fillId="0" borderId="0" xfId="109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 horizontal="center" vertical="center"/>
    </xf>
    <xf numFmtId="4" fontId="8" fillId="55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180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6" fillId="0" borderId="0" xfId="109" applyFont="1" applyFill="1" applyBorder="1" applyAlignment="1" applyProtection="1">
      <alignment horizontal="left" vertical="center" wrapText="1"/>
      <protection locked="0"/>
    </xf>
    <xf numFmtId="49" fontId="8" fillId="0" borderId="0" xfId="109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Border="1" applyAlignment="1">
      <alignment horizontal="right" vertical="center"/>
    </xf>
    <xf numFmtId="4" fontId="8" fillId="55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" fontId="59" fillId="55" borderId="0" xfId="0" applyNumberFormat="1" applyFont="1" applyFill="1" applyBorder="1" applyAlignment="1">
      <alignment vertical="center"/>
    </xf>
    <xf numFmtId="43" fontId="8" fillId="0" borderId="0" xfId="126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55" borderId="0" xfId="0" applyNumberFormat="1" applyFont="1" applyFill="1" applyBorder="1" applyAlignment="1">
      <alignment vertical="center"/>
    </xf>
    <xf numFmtId="0" fontId="6" fillId="0" borderId="0" xfId="108" applyFont="1" applyBorder="1" applyAlignment="1">
      <alignment vertical="center" wrapText="1"/>
      <protection/>
    </xf>
    <xf numFmtId="0" fontId="7" fillId="55" borderId="0" xfId="0" applyFont="1" applyFill="1" applyBorder="1" applyAlignment="1">
      <alignment/>
    </xf>
    <xf numFmtId="4" fontId="59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26" applyFont="1" applyFill="1" applyBorder="1" applyAlignment="1">
      <alignment horizontal="center" vertical="center" wrapText="1"/>
    </xf>
    <xf numFmtId="43" fontId="59" fillId="0" borderId="0" xfId="126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109" applyFont="1" applyFill="1" applyBorder="1" applyAlignment="1" applyProtection="1">
      <alignment horizontal="right" vertical="center" wrapText="1"/>
      <protection/>
    </xf>
  </cellXfs>
  <cellStyles count="11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_ZV1PIV98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H53" sqref="H53"/>
    </sheetView>
  </sheetViews>
  <sheetFormatPr defaultColWidth="8.8515625" defaultRowHeight="15"/>
  <cols>
    <col min="1" max="1" width="69.8515625" style="47" customWidth="1"/>
    <col min="2" max="2" width="14.140625" style="48" hidden="1" customWidth="1"/>
    <col min="3" max="3" width="10.7109375" style="48" hidden="1" customWidth="1"/>
    <col min="4" max="4" width="16.421875" style="1" customWidth="1"/>
    <col min="5" max="5" width="8.421875" style="1" hidden="1" customWidth="1"/>
    <col min="6" max="6" width="25.7109375" style="39" hidden="1" customWidth="1"/>
    <col min="7" max="7" width="33.28125" style="39" customWidth="1"/>
    <col min="8" max="8" width="26.421875" style="75" customWidth="1"/>
    <col min="9" max="9" width="19.00390625" style="49" customWidth="1"/>
    <col min="10" max="10" width="29.28125" style="1" customWidth="1"/>
    <col min="11" max="11" width="27.140625" style="64" customWidth="1"/>
    <col min="12" max="12" width="13.140625" style="1" customWidth="1"/>
    <col min="13" max="16384" width="8.8515625" style="1" customWidth="1"/>
  </cols>
  <sheetData>
    <row r="1" spans="1:11" s="16" customFormat="1" ht="22.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16" customFormat="1" ht="22.5">
      <c r="A2" s="92" t="s">
        <v>57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s="16" customFormat="1" ht="23.25">
      <c r="A3" s="17"/>
      <c r="B3" s="17"/>
      <c r="C3" s="17"/>
      <c r="D3" s="17"/>
      <c r="E3" s="17"/>
      <c r="F3" s="18"/>
      <c r="G3" s="18"/>
      <c r="H3" s="69"/>
      <c r="I3" s="17"/>
      <c r="J3" s="25" t="s">
        <v>32</v>
      </c>
      <c r="K3" s="60"/>
    </row>
    <row r="4" spans="1:11" ht="53.25" customHeight="1">
      <c r="A4" s="93" t="s">
        <v>0</v>
      </c>
      <c r="B4" s="95" t="s">
        <v>1</v>
      </c>
      <c r="C4" s="95" t="s">
        <v>2</v>
      </c>
      <c r="D4" s="95" t="s">
        <v>3</v>
      </c>
      <c r="E4" s="97" t="s">
        <v>4</v>
      </c>
      <c r="F4" s="80" t="s">
        <v>5</v>
      </c>
      <c r="G4" s="81"/>
      <c r="H4" s="82" t="s">
        <v>6</v>
      </c>
      <c r="I4" s="83"/>
      <c r="J4" s="84" t="s">
        <v>7</v>
      </c>
      <c r="K4" s="86" t="s">
        <v>37</v>
      </c>
    </row>
    <row r="5" spans="1:11" ht="45" customHeight="1">
      <c r="A5" s="94"/>
      <c r="B5" s="96"/>
      <c r="C5" s="96"/>
      <c r="D5" s="96"/>
      <c r="E5" s="98"/>
      <c r="F5" s="19" t="s">
        <v>8</v>
      </c>
      <c r="G5" s="19" t="s">
        <v>54</v>
      </c>
      <c r="H5" s="20" t="s">
        <v>9</v>
      </c>
      <c r="I5" s="3" t="s">
        <v>10</v>
      </c>
      <c r="J5" s="85"/>
      <c r="K5" s="87"/>
    </row>
    <row r="6" spans="1:11" ht="25.5">
      <c r="A6" s="88" t="s">
        <v>11</v>
      </c>
      <c r="B6" s="89"/>
      <c r="C6" s="89"/>
      <c r="D6" s="89"/>
      <c r="E6" s="89"/>
      <c r="F6" s="89"/>
      <c r="G6" s="89"/>
      <c r="H6" s="89"/>
      <c r="I6" s="89"/>
      <c r="J6" s="89"/>
      <c r="K6" s="90"/>
    </row>
    <row r="7" spans="1:11" ht="46.5">
      <c r="A7" s="4" t="s">
        <v>12</v>
      </c>
      <c r="B7" s="5" t="s">
        <v>13</v>
      </c>
      <c r="C7" s="5" t="s">
        <v>14</v>
      </c>
      <c r="D7" s="6">
        <v>41020100</v>
      </c>
      <c r="E7" s="6"/>
      <c r="F7" s="15">
        <v>561257500</v>
      </c>
      <c r="G7" s="15">
        <v>1128304700</v>
      </c>
      <c r="H7" s="7">
        <f>1002941866.62+31341933.38+31340299.97+31340299.97+31340300.06</f>
        <v>1128304700</v>
      </c>
      <c r="I7" s="27">
        <f>H7/G7*100</f>
        <v>100</v>
      </c>
      <c r="J7" s="7">
        <f>G7-H7</f>
        <v>0</v>
      </c>
      <c r="K7" s="51"/>
    </row>
    <row r="8" spans="1:11" ht="81">
      <c r="A8" s="21" t="s">
        <v>15</v>
      </c>
      <c r="B8" s="22" t="s">
        <v>16</v>
      </c>
      <c r="C8" s="22" t="s">
        <v>14</v>
      </c>
      <c r="D8" s="6">
        <v>41020200</v>
      </c>
      <c r="E8" s="10" t="s">
        <v>17</v>
      </c>
      <c r="F8" s="15">
        <v>677508800</v>
      </c>
      <c r="G8" s="15">
        <v>113217400</v>
      </c>
      <c r="H8" s="7">
        <f>66043600+9434800+9434800+9434800+9434800+9434600</f>
        <v>113217400</v>
      </c>
      <c r="I8" s="27">
        <f>H8/G8*100</f>
        <v>100</v>
      </c>
      <c r="J8" s="7">
        <f>G8-H8</f>
        <v>0</v>
      </c>
      <c r="K8" s="51"/>
    </row>
    <row r="9" spans="1:11" ht="60.75">
      <c r="A9" s="21" t="s">
        <v>51</v>
      </c>
      <c r="B9" s="22"/>
      <c r="C9" s="22"/>
      <c r="D9" s="6">
        <v>41021100</v>
      </c>
      <c r="E9" s="10"/>
      <c r="F9" s="15"/>
      <c r="G9" s="15">
        <v>38602600</v>
      </c>
      <c r="H9" s="7">
        <f>30882000+7720600</f>
        <v>38602600</v>
      </c>
      <c r="I9" s="27">
        <f>H9/G9*100</f>
        <v>100</v>
      </c>
      <c r="J9" s="7">
        <f>G9-H9</f>
        <v>0</v>
      </c>
      <c r="K9" s="51"/>
    </row>
    <row r="10" spans="1:11" ht="69" customHeight="1">
      <c r="A10" s="78" t="s">
        <v>56</v>
      </c>
      <c r="B10" s="77"/>
      <c r="C10" s="77"/>
      <c r="D10" s="6">
        <v>41021300</v>
      </c>
      <c r="E10" s="76"/>
      <c r="F10" s="76"/>
      <c r="G10" s="15">
        <f>16001792+3069231+2145296+1605809+1076181</f>
        <v>23898309</v>
      </c>
      <c r="H10" s="15">
        <f>16001792+3069231+2145296+1605809+1076181</f>
        <v>23898309</v>
      </c>
      <c r="I10" s="27">
        <f>H10/G10*100</f>
        <v>100</v>
      </c>
      <c r="J10" s="7">
        <f>G10-H10</f>
        <v>0</v>
      </c>
      <c r="K10" s="51"/>
    </row>
    <row r="11" spans="1:11" s="24" customFormat="1" ht="23.25">
      <c r="A11" s="11" t="s">
        <v>18</v>
      </c>
      <c r="B11" s="23"/>
      <c r="C11" s="23"/>
      <c r="D11" s="13"/>
      <c r="E11" s="13"/>
      <c r="F11" s="2">
        <f>SUM(F7:F8)</f>
        <v>1238766300</v>
      </c>
      <c r="G11" s="2">
        <f>G7+G8+G9+G10</f>
        <v>1304023009</v>
      </c>
      <c r="H11" s="2">
        <f>H7+H8+H9+H10</f>
        <v>1304023009</v>
      </c>
      <c r="I11" s="27">
        <f>H11/G11*100</f>
        <v>100</v>
      </c>
      <c r="J11" s="2">
        <f>J7+J8+J9+J10</f>
        <v>0</v>
      </c>
      <c r="K11" s="2">
        <f>K7+K8+K9+K10</f>
        <v>0</v>
      </c>
    </row>
    <row r="12" spans="1:11" s="24" customFormat="1" ht="60.75" hidden="1">
      <c r="A12" s="14" t="s">
        <v>38</v>
      </c>
      <c r="B12" s="23"/>
      <c r="C12" s="23"/>
      <c r="D12" s="6">
        <v>41030500</v>
      </c>
      <c r="E12" s="13"/>
      <c r="F12" s="2"/>
      <c r="G12" s="15"/>
      <c r="H12" s="66"/>
      <c r="I12" s="27" t="e">
        <f>H12/#REF!*100</f>
        <v>#REF!</v>
      </c>
      <c r="J12" s="7" t="e">
        <f>#REF!-H12-K12</f>
        <v>#REF!</v>
      </c>
      <c r="K12" s="51"/>
    </row>
    <row r="13" spans="1:11" s="24" customFormat="1" ht="60.75">
      <c r="A13" s="14" t="s">
        <v>55</v>
      </c>
      <c r="B13" s="23"/>
      <c r="C13" s="23"/>
      <c r="D13" s="6">
        <v>41030600</v>
      </c>
      <c r="E13" s="13"/>
      <c r="F13" s="2"/>
      <c r="G13" s="15">
        <f>3893700-389400</f>
        <v>3504300</v>
      </c>
      <c r="H13" s="15">
        <f>2099100+281100+281400+281400+281400+279900</f>
        <v>3504300</v>
      </c>
      <c r="I13" s="27">
        <f>H13/G13*100</f>
        <v>100</v>
      </c>
      <c r="J13" s="7">
        <f>G13-H13</f>
        <v>0</v>
      </c>
      <c r="K13" s="51"/>
    </row>
    <row r="14" spans="1:11" s="24" customFormat="1" ht="60.75" hidden="1">
      <c r="A14" s="14" t="s">
        <v>36</v>
      </c>
      <c r="B14" s="23"/>
      <c r="C14" s="23"/>
      <c r="D14" s="6">
        <v>41032300</v>
      </c>
      <c r="E14" s="13"/>
      <c r="F14" s="2"/>
      <c r="G14" s="15"/>
      <c r="H14" s="66"/>
      <c r="I14" s="27" t="e">
        <f aca="true" t="shared" si="0" ref="I14:I34">H14/G14*100</f>
        <v>#DIV/0!</v>
      </c>
      <c r="J14" s="7">
        <f aca="true" t="shared" si="1" ref="J14:J31">G14-H14</f>
        <v>0</v>
      </c>
      <c r="K14" s="7"/>
    </row>
    <row r="15" spans="1:11" s="24" customFormat="1" ht="65.25" customHeight="1" hidden="1">
      <c r="A15" s="61" t="s">
        <v>53</v>
      </c>
      <c r="B15" s="23"/>
      <c r="C15" s="23"/>
      <c r="D15" s="6">
        <v>41032500</v>
      </c>
      <c r="E15" s="13"/>
      <c r="F15" s="2"/>
      <c r="G15" s="15"/>
      <c r="H15" s="66"/>
      <c r="I15" s="27" t="e">
        <f t="shared" si="0"/>
        <v>#DIV/0!</v>
      </c>
      <c r="J15" s="7">
        <f t="shared" si="1"/>
        <v>0</v>
      </c>
      <c r="K15" s="7"/>
    </row>
    <row r="16" spans="1:11" s="24" customFormat="1" ht="60.75" hidden="1">
      <c r="A16" s="14" t="s">
        <v>47</v>
      </c>
      <c r="B16" s="23"/>
      <c r="C16" s="23"/>
      <c r="D16" s="6">
        <v>41032700</v>
      </c>
      <c r="E16" s="13"/>
      <c r="F16" s="2"/>
      <c r="G16" s="15"/>
      <c r="H16" s="66"/>
      <c r="I16" s="27" t="e">
        <f t="shared" si="0"/>
        <v>#DIV/0!</v>
      </c>
      <c r="J16" s="7">
        <f t="shared" si="1"/>
        <v>0</v>
      </c>
      <c r="K16" s="7"/>
    </row>
    <row r="17" spans="1:11" ht="60.75">
      <c r="A17" s="4" t="s">
        <v>33</v>
      </c>
      <c r="B17" s="5"/>
      <c r="C17" s="5"/>
      <c r="D17" s="6">
        <v>41033000</v>
      </c>
      <c r="E17" s="6"/>
      <c r="F17" s="15"/>
      <c r="G17" s="15">
        <f>51636200+18066200</f>
        <v>69702400</v>
      </c>
      <c r="H17" s="7">
        <f>40253500+2914700+2914700+2914700+2914700+2957750+2957750+2968650+2968650+3968650+1968650-K17</f>
        <v>69409716.34</v>
      </c>
      <c r="I17" s="27">
        <f t="shared" si="0"/>
        <v>99.58009529083648</v>
      </c>
      <c r="J17" s="7">
        <f>G17-H17-K17</f>
        <v>-3.550667315721512E-09</v>
      </c>
      <c r="K17" s="52">
        <v>292683.66</v>
      </c>
    </row>
    <row r="18" spans="1:11" ht="81" hidden="1">
      <c r="A18" s="4" t="s">
        <v>50</v>
      </c>
      <c r="B18" s="5"/>
      <c r="C18" s="5"/>
      <c r="D18" s="6">
        <v>41033400</v>
      </c>
      <c r="E18" s="6"/>
      <c r="F18" s="15"/>
      <c r="G18" s="15"/>
      <c r="H18" s="70"/>
      <c r="I18" s="27" t="e">
        <f t="shared" si="0"/>
        <v>#DIV/0!</v>
      </c>
      <c r="J18" s="7">
        <f t="shared" si="1"/>
        <v>0</v>
      </c>
      <c r="K18" s="51"/>
    </row>
    <row r="19" spans="1:11" ht="60.75" hidden="1">
      <c r="A19" s="4" t="s">
        <v>44</v>
      </c>
      <c r="B19" s="5"/>
      <c r="C19" s="5"/>
      <c r="D19" s="6">
        <v>41033800</v>
      </c>
      <c r="E19" s="6"/>
      <c r="F19" s="15"/>
      <c r="G19" s="15"/>
      <c r="H19" s="70"/>
      <c r="I19" s="27" t="e">
        <f t="shared" si="0"/>
        <v>#DIV/0!</v>
      </c>
      <c r="J19" s="7">
        <f t="shared" si="1"/>
        <v>0</v>
      </c>
      <c r="K19" s="51"/>
    </row>
    <row r="20" spans="1:11" ht="46.5">
      <c r="A20" s="4" t="s">
        <v>19</v>
      </c>
      <c r="B20" s="5" t="s">
        <v>20</v>
      </c>
      <c r="C20" s="5" t="s">
        <v>14</v>
      </c>
      <c r="D20" s="6">
        <v>41033900</v>
      </c>
      <c r="E20" s="6"/>
      <c r="F20" s="15">
        <v>1688826300</v>
      </c>
      <c r="G20" s="15">
        <f>2938435100-293843300+1900000</f>
        <v>2646491800</v>
      </c>
      <c r="H20" s="7">
        <f>1750127300+47630350+47630350+96536400+96536400+97745250+97745250+98978850+98978850+106341400+106341400+1900000</f>
        <v>2646491800</v>
      </c>
      <c r="I20" s="27">
        <f t="shared" si="0"/>
        <v>100</v>
      </c>
      <c r="J20" s="7">
        <f t="shared" si="1"/>
        <v>0</v>
      </c>
      <c r="K20" s="51"/>
    </row>
    <row r="21" spans="1:11" ht="60.75" hidden="1">
      <c r="A21" s="14" t="s">
        <v>35</v>
      </c>
      <c r="B21" s="5"/>
      <c r="C21" s="5"/>
      <c r="D21" s="6">
        <v>41034500</v>
      </c>
      <c r="E21" s="10"/>
      <c r="F21" s="15"/>
      <c r="G21" s="15"/>
      <c r="H21" s="70"/>
      <c r="I21" s="27" t="e">
        <f t="shared" si="0"/>
        <v>#DIV/0!</v>
      </c>
      <c r="J21" s="7">
        <f t="shared" si="1"/>
        <v>0</v>
      </c>
      <c r="K21" s="51"/>
    </row>
    <row r="22" spans="1:11" ht="81" hidden="1">
      <c r="A22" s="14" t="s">
        <v>49</v>
      </c>
      <c r="B22" s="5"/>
      <c r="C22" s="5"/>
      <c r="D22" s="6">
        <v>41034600</v>
      </c>
      <c r="E22" s="10"/>
      <c r="F22" s="15"/>
      <c r="G22" s="15"/>
      <c r="H22" s="70"/>
      <c r="I22" s="27" t="e">
        <f t="shared" si="0"/>
        <v>#DIV/0!</v>
      </c>
      <c r="J22" s="7">
        <f t="shared" si="1"/>
        <v>0</v>
      </c>
      <c r="K22" s="51"/>
    </row>
    <row r="23" spans="1:11" ht="40.5" hidden="1">
      <c r="A23" s="14" t="s">
        <v>41</v>
      </c>
      <c r="B23" s="5"/>
      <c r="C23" s="5"/>
      <c r="D23" s="6">
        <v>41035200</v>
      </c>
      <c r="E23" s="10"/>
      <c r="F23" s="15"/>
      <c r="G23" s="15"/>
      <c r="H23" s="70"/>
      <c r="I23" s="27" t="e">
        <f t="shared" si="0"/>
        <v>#DIV/0!</v>
      </c>
      <c r="J23" s="7">
        <f t="shared" si="1"/>
        <v>0</v>
      </c>
      <c r="K23" s="51"/>
    </row>
    <row r="24" spans="1:11" ht="60.75" hidden="1">
      <c r="A24" s="14" t="s">
        <v>46</v>
      </c>
      <c r="B24" s="5"/>
      <c r="C24" s="5"/>
      <c r="D24" s="6">
        <v>41035300</v>
      </c>
      <c r="E24" s="10"/>
      <c r="F24" s="15"/>
      <c r="G24" s="15"/>
      <c r="H24" s="70"/>
      <c r="I24" s="27" t="e">
        <f t="shared" si="0"/>
        <v>#DIV/0!</v>
      </c>
      <c r="J24" s="7">
        <f t="shared" si="1"/>
        <v>0</v>
      </c>
      <c r="K24" s="51"/>
    </row>
    <row r="25" spans="1:11" ht="60.75">
      <c r="A25" s="14" t="s">
        <v>30</v>
      </c>
      <c r="B25" s="9" t="s">
        <v>28</v>
      </c>
      <c r="C25" s="9" t="s">
        <v>29</v>
      </c>
      <c r="D25" s="6">
        <v>41035400</v>
      </c>
      <c r="E25" s="10"/>
      <c r="F25" s="15">
        <v>8932700</v>
      </c>
      <c r="G25" s="15">
        <f>11661400+3961200</f>
        <v>15622600</v>
      </c>
      <c r="H25" s="7">
        <f>6403100+928200+2024800+958100+322800+928200+322800+928200+322800+1515600+968000</f>
        <v>15622600</v>
      </c>
      <c r="I25" s="27">
        <f t="shared" si="0"/>
        <v>100</v>
      </c>
      <c r="J25" s="7">
        <f t="shared" si="1"/>
        <v>0</v>
      </c>
      <c r="K25" s="51"/>
    </row>
    <row r="26" spans="1:11" ht="90" customHeight="1" hidden="1">
      <c r="A26" s="62" t="s">
        <v>42</v>
      </c>
      <c r="B26" s="9"/>
      <c r="C26" s="9"/>
      <c r="D26" s="6">
        <v>41035500</v>
      </c>
      <c r="E26" s="10"/>
      <c r="F26" s="15"/>
      <c r="G26" s="15"/>
      <c r="H26" s="70"/>
      <c r="I26" s="27" t="e">
        <f t="shared" si="0"/>
        <v>#DIV/0!</v>
      </c>
      <c r="J26" s="7">
        <f t="shared" si="1"/>
        <v>0</v>
      </c>
      <c r="K26" s="51"/>
    </row>
    <row r="27" spans="1:11" ht="60.75" hidden="1">
      <c r="A27" s="14" t="s">
        <v>34</v>
      </c>
      <c r="B27" s="9" t="s">
        <v>28</v>
      </c>
      <c r="C27" s="9" t="s">
        <v>29</v>
      </c>
      <c r="D27" s="6">
        <v>41035900</v>
      </c>
      <c r="E27" s="10"/>
      <c r="F27" s="15">
        <v>8932700</v>
      </c>
      <c r="G27" s="15"/>
      <c r="H27" s="70"/>
      <c r="I27" s="27" t="e">
        <f t="shared" si="0"/>
        <v>#DIV/0!</v>
      </c>
      <c r="J27" s="7">
        <f t="shared" si="1"/>
        <v>0</v>
      </c>
      <c r="K27" s="52"/>
    </row>
    <row r="28" spans="1:11" ht="60.75" hidden="1">
      <c r="A28" s="14" t="s">
        <v>43</v>
      </c>
      <c r="B28" s="9"/>
      <c r="C28" s="9"/>
      <c r="D28" s="6">
        <v>41036100</v>
      </c>
      <c r="E28" s="10"/>
      <c r="F28" s="15"/>
      <c r="G28" s="15"/>
      <c r="H28" s="70"/>
      <c r="I28" s="27" t="e">
        <f t="shared" si="0"/>
        <v>#DIV/0!</v>
      </c>
      <c r="J28" s="7">
        <f t="shared" si="1"/>
        <v>0</v>
      </c>
      <c r="K28" s="51"/>
    </row>
    <row r="29" spans="1:11" ht="60.75" hidden="1">
      <c r="A29" s="14" t="s">
        <v>40</v>
      </c>
      <c r="B29" s="9"/>
      <c r="C29" s="9"/>
      <c r="D29" s="6">
        <v>41036400</v>
      </c>
      <c r="E29" s="10"/>
      <c r="F29" s="15"/>
      <c r="G29" s="15"/>
      <c r="H29" s="70"/>
      <c r="I29" s="27" t="e">
        <f t="shared" si="0"/>
        <v>#DIV/0!</v>
      </c>
      <c r="J29" s="7">
        <f t="shared" si="1"/>
        <v>0</v>
      </c>
      <c r="K29" s="51"/>
    </row>
    <row r="30" spans="1:11" ht="40.5" hidden="1">
      <c r="A30" s="14" t="s">
        <v>45</v>
      </c>
      <c r="B30" s="9"/>
      <c r="C30" s="9"/>
      <c r="D30" s="6">
        <v>41037000</v>
      </c>
      <c r="E30" s="10"/>
      <c r="F30" s="15"/>
      <c r="G30" s="15"/>
      <c r="H30" s="70"/>
      <c r="I30" s="27" t="e">
        <f t="shared" si="0"/>
        <v>#DIV/0!</v>
      </c>
      <c r="J30" s="7">
        <f t="shared" si="1"/>
        <v>0</v>
      </c>
      <c r="K30" s="51"/>
    </row>
    <row r="31" spans="1:11" ht="81" hidden="1">
      <c r="A31" s="14" t="s">
        <v>39</v>
      </c>
      <c r="B31" s="9"/>
      <c r="C31" s="9"/>
      <c r="D31" s="6">
        <v>41037200</v>
      </c>
      <c r="E31" s="10"/>
      <c r="F31" s="15"/>
      <c r="G31" s="15"/>
      <c r="H31" s="70"/>
      <c r="I31" s="27" t="e">
        <f t="shared" si="0"/>
        <v>#DIV/0!</v>
      </c>
      <c r="J31" s="7">
        <f t="shared" si="1"/>
        <v>0</v>
      </c>
      <c r="K31" s="51"/>
    </row>
    <row r="32" spans="1:11" ht="60.75" hidden="1">
      <c r="A32" s="14" t="s">
        <v>48</v>
      </c>
      <c r="B32" s="9"/>
      <c r="C32" s="9"/>
      <c r="D32" s="6">
        <v>41039100</v>
      </c>
      <c r="E32" s="10"/>
      <c r="F32" s="15"/>
      <c r="G32" s="15"/>
      <c r="H32" s="70"/>
      <c r="I32" s="27" t="e">
        <f t="shared" si="0"/>
        <v>#DIV/0!</v>
      </c>
      <c r="J32" s="7" t="e">
        <f>#REF!-H32-K32</f>
        <v>#REF!</v>
      </c>
      <c r="K32" s="52"/>
    </row>
    <row r="33" spans="1:11" s="24" customFormat="1" ht="40.5">
      <c r="A33" s="11" t="s">
        <v>21</v>
      </c>
      <c r="B33" s="23"/>
      <c r="C33" s="23"/>
      <c r="D33" s="13"/>
      <c r="E33" s="13"/>
      <c r="F33" s="2">
        <f>SUM(F17:F27)</f>
        <v>1706691700</v>
      </c>
      <c r="G33" s="2">
        <f>SUM(G12:G32)</f>
        <v>2735321100</v>
      </c>
      <c r="H33" s="2">
        <f>SUM(H12:H32)</f>
        <v>2735028416.34</v>
      </c>
      <c r="I33" s="28">
        <f t="shared" si="0"/>
        <v>99.98929984271318</v>
      </c>
      <c r="J33" s="2">
        <f>J11+J13+J17+J20+J25</f>
        <v>-3.550667315721512E-09</v>
      </c>
      <c r="K33" s="8">
        <f>SUM(K12:K32)</f>
        <v>292683.66</v>
      </c>
    </row>
    <row r="34" spans="1:11" s="24" customFormat="1" ht="40.5" customHeight="1">
      <c r="A34" s="11" t="s">
        <v>22</v>
      </c>
      <c r="B34" s="23"/>
      <c r="C34" s="23"/>
      <c r="D34" s="13"/>
      <c r="E34" s="13"/>
      <c r="F34" s="2">
        <f>F11+F33</f>
        <v>2945458000</v>
      </c>
      <c r="G34" s="2">
        <f>G11+G33</f>
        <v>4039344109</v>
      </c>
      <c r="H34" s="8">
        <f>H11+H33</f>
        <v>4039051425.34</v>
      </c>
      <c r="I34" s="28">
        <f t="shared" si="0"/>
        <v>99.99275417859678</v>
      </c>
      <c r="J34" s="8">
        <f>J11+J33</f>
        <v>-3.550667315721512E-09</v>
      </c>
      <c r="K34" s="8">
        <f>K11+K33</f>
        <v>292683.66</v>
      </c>
    </row>
    <row r="35" spans="1:11" s="24" customFormat="1" ht="25.5">
      <c r="A35" s="88" t="s">
        <v>23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s="24" customFormat="1" ht="60.75" hidden="1">
      <c r="A36" s="61" t="s">
        <v>53</v>
      </c>
      <c r="B36" s="56"/>
      <c r="C36" s="56"/>
      <c r="D36" s="55">
        <v>41032500</v>
      </c>
      <c r="E36" s="56"/>
      <c r="F36" s="56"/>
      <c r="G36" s="79"/>
      <c r="H36" s="67"/>
      <c r="I36" s="27" t="e">
        <f>H36/#REF!*100</f>
        <v>#REF!</v>
      </c>
      <c r="J36" s="7" t="e">
        <f>#REF!-H36</f>
        <v>#REF!</v>
      </c>
      <c r="K36" s="56"/>
    </row>
    <row r="37" spans="1:11" s="24" customFormat="1" ht="60.75" hidden="1">
      <c r="A37" s="4" t="s">
        <v>33</v>
      </c>
      <c r="B37" s="5"/>
      <c r="C37" s="5"/>
      <c r="D37" s="6">
        <v>41033000</v>
      </c>
      <c r="E37" s="55"/>
      <c r="F37" s="55"/>
      <c r="G37" s="54"/>
      <c r="H37" s="68"/>
      <c r="I37" s="27" t="e">
        <f>H37/#REF!*100</f>
        <v>#REF!</v>
      </c>
      <c r="J37" s="7" t="e">
        <f>#REF!-H37-K37</f>
        <v>#REF!</v>
      </c>
      <c r="K37" s="54"/>
    </row>
    <row r="38" spans="1:11" s="24" customFormat="1" ht="60.75" hidden="1">
      <c r="A38" s="14" t="s">
        <v>35</v>
      </c>
      <c r="B38" s="5"/>
      <c r="C38" s="5"/>
      <c r="D38" s="6">
        <v>41034500</v>
      </c>
      <c r="E38" s="53"/>
      <c r="F38" s="53"/>
      <c r="G38" s="54"/>
      <c r="H38" s="68"/>
      <c r="I38" s="27" t="e">
        <f>H38/#REF!*100</f>
        <v>#REF!</v>
      </c>
      <c r="J38" s="7" t="e">
        <f>#REF!-H38-K38</f>
        <v>#REF!</v>
      </c>
      <c r="K38" s="54"/>
    </row>
    <row r="39" spans="1:11" s="24" customFormat="1" ht="60.75">
      <c r="A39" s="14" t="s">
        <v>52</v>
      </c>
      <c r="B39" s="9"/>
      <c r="C39" s="9"/>
      <c r="D39" s="6">
        <v>41036600</v>
      </c>
      <c r="E39" s="10"/>
      <c r="F39" s="15"/>
      <c r="G39" s="15">
        <v>136211500</v>
      </c>
      <c r="H39" s="68"/>
      <c r="I39" s="27">
        <f>H39/G39*100</f>
        <v>0</v>
      </c>
      <c r="J39" s="7">
        <f>G39-H39</f>
        <v>136211500</v>
      </c>
      <c r="K39" s="57"/>
    </row>
    <row r="40" spans="1:11" ht="101.25">
      <c r="A40" s="4" t="s">
        <v>31</v>
      </c>
      <c r="B40" s="9" t="s">
        <v>24</v>
      </c>
      <c r="C40" s="30" t="s">
        <v>29</v>
      </c>
      <c r="D40" s="6">
        <v>41037300</v>
      </c>
      <c r="E40" s="6"/>
      <c r="F40" s="15">
        <v>182873000</v>
      </c>
      <c r="G40" s="15">
        <f>265762000+113935800</f>
        <v>379697800</v>
      </c>
      <c r="H40" s="7">
        <f>107919817.68+6139812.57</f>
        <v>114059630.25</v>
      </c>
      <c r="I40" s="27">
        <f>H40/G40*100</f>
        <v>30.03958154353278</v>
      </c>
      <c r="J40" s="7">
        <f>G40-H40</f>
        <v>265638169.75</v>
      </c>
      <c r="K40" s="51"/>
    </row>
    <row r="41" spans="1:11" s="24" customFormat="1" ht="40.5">
      <c r="A41" s="11" t="s">
        <v>25</v>
      </c>
      <c r="B41" s="12"/>
      <c r="C41" s="12"/>
      <c r="D41" s="13"/>
      <c r="E41" s="13"/>
      <c r="F41" s="2">
        <f>SUM(F40:F40)</f>
        <v>182873000</v>
      </c>
      <c r="G41" s="2">
        <f>SUM(G36:G40)</f>
        <v>515909300</v>
      </c>
      <c r="H41" s="2">
        <f>SUM(H36:H40)</f>
        <v>114059630.25</v>
      </c>
      <c r="I41" s="28">
        <f>H41/G41*100</f>
        <v>22.108465625643888</v>
      </c>
      <c r="J41" s="2">
        <f>J40+J39</f>
        <v>401849669.75</v>
      </c>
      <c r="K41" s="8">
        <f>SUM(K36:K40)</f>
        <v>0</v>
      </c>
    </row>
    <row r="42" spans="1:11" s="24" customFormat="1" ht="40.5">
      <c r="A42" s="11" t="s">
        <v>26</v>
      </c>
      <c r="B42" s="12"/>
      <c r="C42" s="12"/>
      <c r="D42" s="13"/>
      <c r="E42" s="13"/>
      <c r="F42" s="2">
        <f>F33+F41</f>
        <v>1889564700</v>
      </c>
      <c r="G42" s="2">
        <f>G33+G41</f>
        <v>3251230400</v>
      </c>
      <c r="H42" s="8">
        <f>H33+H41</f>
        <v>2849088046.59</v>
      </c>
      <c r="I42" s="28">
        <f>H42/G42*100</f>
        <v>87.63107181176703</v>
      </c>
      <c r="J42" s="8">
        <f>J33+J41</f>
        <v>401849669.75</v>
      </c>
      <c r="K42" s="8">
        <f>K33+K41</f>
        <v>292683.66</v>
      </c>
    </row>
    <row r="43" spans="1:11" s="24" customFormat="1" ht="40.5">
      <c r="A43" s="11" t="s">
        <v>27</v>
      </c>
      <c r="B43" s="12"/>
      <c r="C43" s="12"/>
      <c r="D43" s="13"/>
      <c r="E43" s="13"/>
      <c r="F43" s="2">
        <f>F34+F41</f>
        <v>3128331000</v>
      </c>
      <c r="G43" s="2">
        <f>G34+G41</f>
        <v>4555253409</v>
      </c>
      <c r="H43" s="8">
        <f>H34+H41</f>
        <v>4153111055.59</v>
      </c>
      <c r="I43" s="28">
        <f>H43/G43*100</f>
        <v>91.17189940266614</v>
      </c>
      <c r="J43" s="8">
        <f>J34+J41</f>
        <v>401849669.75</v>
      </c>
      <c r="K43" s="8">
        <f>K34+K41</f>
        <v>292683.66</v>
      </c>
    </row>
    <row r="44" spans="1:11" s="24" customFormat="1" ht="22.5">
      <c r="A44" s="11"/>
      <c r="B44" s="40"/>
      <c r="C44" s="40"/>
      <c r="D44" s="41"/>
      <c r="E44" s="41"/>
      <c r="F44" s="37"/>
      <c r="G44" s="37"/>
      <c r="H44" s="71"/>
      <c r="I44" s="43"/>
      <c r="J44" s="42"/>
      <c r="K44" s="63"/>
    </row>
    <row r="45" spans="1:11" s="24" customFormat="1" ht="22.5">
      <c r="A45" s="31"/>
      <c r="B45" s="32"/>
      <c r="C45" s="32"/>
      <c r="D45" s="33"/>
      <c r="E45" s="33"/>
      <c r="F45" s="34"/>
      <c r="G45" s="34"/>
      <c r="H45" s="72"/>
      <c r="I45" s="36"/>
      <c r="J45" s="35"/>
      <c r="K45" s="58"/>
    </row>
    <row r="46" spans="1:11" s="24" customFormat="1" ht="22.5">
      <c r="A46" s="31"/>
      <c r="B46" s="32"/>
      <c r="C46" s="32"/>
      <c r="D46" s="33"/>
      <c r="E46" s="33"/>
      <c r="F46" s="34"/>
      <c r="G46" s="34"/>
      <c r="H46" s="72"/>
      <c r="I46" s="36"/>
      <c r="J46" s="35"/>
      <c r="K46" s="58"/>
    </row>
    <row r="47" spans="1:11" ht="22.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1:11" ht="22.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1:11" ht="23.25">
      <c r="A49" s="25"/>
      <c r="B49" s="25"/>
      <c r="C49" s="25"/>
      <c r="D49" s="25"/>
      <c r="E49" s="25"/>
      <c r="F49" s="26"/>
      <c r="G49" s="26"/>
      <c r="H49" s="73"/>
      <c r="I49" s="29"/>
      <c r="J49" s="25"/>
      <c r="K49" s="59"/>
    </row>
    <row r="50" spans="1:11" ht="21" customHeight="1">
      <c r="A50" s="99"/>
      <c r="B50" s="100"/>
      <c r="C50" s="100"/>
      <c r="D50" s="100"/>
      <c r="E50" s="100"/>
      <c r="F50" s="101"/>
      <c r="G50" s="101"/>
      <c r="H50" s="102"/>
      <c r="I50" s="102"/>
      <c r="J50" s="102"/>
      <c r="K50" s="103"/>
    </row>
    <row r="51" spans="1:11" ht="20.25">
      <c r="A51" s="99"/>
      <c r="B51" s="100"/>
      <c r="C51" s="100"/>
      <c r="D51" s="100"/>
      <c r="E51" s="100"/>
      <c r="F51" s="104"/>
      <c r="G51" s="104"/>
      <c r="H51" s="105"/>
      <c r="I51" s="106"/>
      <c r="J51" s="102"/>
      <c r="K51" s="103"/>
    </row>
    <row r="52" spans="1:11" ht="25.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</row>
    <row r="53" spans="1:11" ht="23.25">
      <c r="A53" s="108"/>
      <c r="B53" s="109"/>
      <c r="C53" s="109"/>
      <c r="D53" s="110"/>
      <c r="E53" s="110"/>
      <c r="F53" s="111"/>
      <c r="G53" s="111"/>
      <c r="H53" s="112"/>
      <c r="I53" s="113"/>
      <c r="J53" s="114"/>
      <c r="K53" s="59"/>
    </row>
    <row r="54" spans="1:11" ht="23.25">
      <c r="A54" s="115"/>
      <c r="B54" s="116"/>
      <c r="C54" s="116"/>
      <c r="D54" s="110"/>
      <c r="E54" s="117"/>
      <c r="F54" s="118"/>
      <c r="G54" s="118"/>
      <c r="H54" s="114"/>
      <c r="I54" s="113"/>
      <c r="J54" s="114"/>
      <c r="K54" s="59"/>
    </row>
    <row r="55" spans="1:11" ht="23.25">
      <c r="A55" s="115"/>
      <c r="B55" s="116"/>
      <c r="C55" s="116"/>
      <c r="D55" s="110"/>
      <c r="E55" s="117"/>
      <c r="F55" s="118"/>
      <c r="G55" s="118"/>
      <c r="H55" s="114"/>
      <c r="I55" s="113"/>
      <c r="J55" s="114"/>
      <c r="K55" s="59"/>
    </row>
    <row r="56" spans="1:11" ht="23.25" hidden="1">
      <c r="A56" s="119"/>
      <c r="B56" s="116"/>
      <c r="C56" s="116"/>
      <c r="D56" s="110"/>
      <c r="E56" s="117"/>
      <c r="F56" s="118"/>
      <c r="G56" s="118"/>
      <c r="H56" s="120"/>
      <c r="I56" s="113"/>
      <c r="J56" s="114"/>
      <c r="K56" s="121"/>
    </row>
    <row r="57" spans="1:11" ht="23.25" hidden="1">
      <c r="A57" s="119"/>
      <c r="B57" s="122"/>
      <c r="C57" s="122"/>
      <c r="D57" s="110"/>
      <c r="E57" s="123"/>
      <c r="F57" s="124"/>
      <c r="G57" s="118"/>
      <c r="H57" s="120"/>
      <c r="I57" s="113"/>
      <c r="J57" s="114"/>
      <c r="K57" s="121"/>
    </row>
    <row r="58" spans="1:11" ht="23.25">
      <c r="A58" s="125"/>
      <c r="B58" s="16"/>
      <c r="C58" s="16"/>
      <c r="D58" s="110"/>
      <c r="E58" s="123"/>
      <c r="F58" s="124"/>
      <c r="G58" s="118"/>
      <c r="H58" s="118"/>
      <c r="I58" s="113"/>
      <c r="J58" s="114"/>
      <c r="K58" s="121"/>
    </row>
    <row r="59" spans="1:11" ht="23.25">
      <c r="A59" s="108"/>
      <c r="B59" s="109"/>
      <c r="C59" s="109"/>
      <c r="D59" s="110"/>
      <c r="E59" s="110"/>
      <c r="F59" s="118"/>
      <c r="G59" s="118"/>
      <c r="H59" s="114"/>
      <c r="I59" s="113"/>
      <c r="J59" s="114"/>
      <c r="K59" s="121"/>
    </row>
    <row r="60" spans="1:11" ht="23.25" hidden="1">
      <c r="A60" s="108"/>
      <c r="B60" s="109"/>
      <c r="C60" s="109"/>
      <c r="D60" s="110"/>
      <c r="E60" s="110"/>
      <c r="F60" s="118"/>
      <c r="G60" s="126"/>
      <c r="H60" s="127"/>
      <c r="I60" s="113"/>
      <c r="J60" s="114"/>
      <c r="K60" s="121"/>
    </row>
    <row r="61" spans="1:11" ht="23.25" hidden="1">
      <c r="A61" s="108"/>
      <c r="B61" s="109"/>
      <c r="C61" s="109"/>
      <c r="D61" s="110"/>
      <c r="E61" s="110"/>
      <c r="F61" s="118"/>
      <c r="G61" s="118"/>
      <c r="H61" s="127"/>
      <c r="I61" s="113"/>
      <c r="J61" s="114"/>
      <c r="K61" s="121"/>
    </row>
    <row r="62" spans="1:11" ht="23.25">
      <c r="A62" s="108"/>
      <c r="B62" s="109"/>
      <c r="C62" s="109"/>
      <c r="D62" s="110"/>
      <c r="E62" s="110"/>
      <c r="F62" s="118"/>
      <c r="G62" s="118"/>
      <c r="H62" s="114"/>
      <c r="I62" s="113"/>
      <c r="J62" s="114"/>
      <c r="K62" s="59"/>
    </row>
    <row r="63" spans="1:11" ht="23.25" hidden="1">
      <c r="A63" s="119"/>
      <c r="B63" s="109"/>
      <c r="C63" s="109"/>
      <c r="D63" s="110"/>
      <c r="E63" s="117"/>
      <c r="F63" s="118"/>
      <c r="G63" s="118"/>
      <c r="H63" s="127"/>
      <c r="I63" s="113"/>
      <c r="J63" s="114"/>
      <c r="K63" s="59"/>
    </row>
    <row r="64" spans="1:11" ht="23.25" hidden="1">
      <c r="A64" s="119"/>
      <c r="B64" s="109"/>
      <c r="C64" s="109"/>
      <c r="D64" s="110"/>
      <c r="E64" s="117"/>
      <c r="F64" s="118"/>
      <c r="G64" s="118"/>
      <c r="H64" s="127"/>
      <c r="I64" s="113"/>
      <c r="J64" s="114"/>
      <c r="K64" s="59"/>
    </row>
    <row r="65" spans="1:11" ht="23.25">
      <c r="A65" s="119"/>
      <c r="B65" s="128"/>
      <c r="C65" s="128"/>
      <c r="D65" s="110"/>
      <c r="E65" s="117"/>
      <c r="F65" s="118"/>
      <c r="G65" s="118"/>
      <c r="H65" s="114"/>
      <c r="I65" s="113"/>
      <c r="J65" s="114"/>
      <c r="K65" s="59"/>
    </row>
    <row r="66" spans="1:11" ht="23.25" hidden="1">
      <c r="A66" s="119"/>
      <c r="B66" s="128"/>
      <c r="C66" s="128"/>
      <c r="D66" s="110"/>
      <c r="E66" s="117"/>
      <c r="F66" s="118"/>
      <c r="G66" s="118"/>
      <c r="H66" s="127"/>
      <c r="I66" s="113"/>
      <c r="J66" s="114"/>
      <c r="K66" s="121"/>
    </row>
    <row r="67" spans="1:11" ht="23.25" hidden="1">
      <c r="A67" s="119"/>
      <c r="B67" s="128"/>
      <c r="C67" s="128"/>
      <c r="D67" s="110"/>
      <c r="E67" s="117"/>
      <c r="F67" s="118"/>
      <c r="G67" s="118"/>
      <c r="H67" s="127"/>
      <c r="I67" s="113"/>
      <c r="J67" s="114"/>
      <c r="K67" s="121"/>
    </row>
    <row r="68" spans="1:11" ht="23.25" hidden="1">
      <c r="A68" s="119"/>
      <c r="B68" s="128"/>
      <c r="C68" s="128"/>
      <c r="D68" s="110"/>
      <c r="E68" s="117"/>
      <c r="F68" s="118"/>
      <c r="G68" s="118"/>
      <c r="H68" s="127"/>
      <c r="I68" s="113"/>
      <c r="J68" s="114"/>
      <c r="K68" s="121"/>
    </row>
    <row r="69" spans="1:11" ht="23.25" hidden="1">
      <c r="A69" s="119"/>
      <c r="B69" s="128"/>
      <c r="C69" s="128"/>
      <c r="D69" s="110"/>
      <c r="E69" s="117"/>
      <c r="F69" s="118"/>
      <c r="G69" s="118"/>
      <c r="H69" s="127"/>
      <c r="I69" s="113"/>
      <c r="J69" s="114"/>
      <c r="K69" s="121"/>
    </row>
    <row r="70" spans="1:11" ht="23.25" hidden="1">
      <c r="A70" s="119"/>
      <c r="B70" s="128"/>
      <c r="C70" s="128"/>
      <c r="D70" s="110"/>
      <c r="E70" s="117"/>
      <c r="F70" s="118"/>
      <c r="G70" s="118"/>
      <c r="H70" s="127"/>
      <c r="I70" s="113"/>
      <c r="J70" s="114"/>
      <c r="K70" s="121"/>
    </row>
    <row r="71" spans="1:11" ht="23.25" hidden="1">
      <c r="A71" s="119"/>
      <c r="B71" s="128"/>
      <c r="C71" s="128"/>
      <c r="D71" s="110"/>
      <c r="E71" s="117"/>
      <c r="F71" s="118"/>
      <c r="G71" s="118"/>
      <c r="H71" s="127"/>
      <c r="I71" s="113"/>
      <c r="J71" s="114"/>
      <c r="K71" s="121"/>
    </row>
    <row r="72" spans="1:11" s="24" customFormat="1" ht="22.5">
      <c r="A72" s="31"/>
      <c r="B72" s="129"/>
      <c r="C72" s="129"/>
      <c r="D72" s="123"/>
      <c r="E72" s="123"/>
      <c r="F72" s="124"/>
      <c r="G72" s="124"/>
      <c r="H72" s="124"/>
      <c r="I72" s="130"/>
      <c r="J72" s="124"/>
      <c r="K72" s="131"/>
    </row>
    <row r="73" spans="1:11" ht="25.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</row>
    <row r="74" spans="1:11" ht="23.25" hidden="1">
      <c r="A74" s="108"/>
      <c r="B74" s="109"/>
      <c r="C74" s="109"/>
      <c r="D74" s="110"/>
      <c r="E74" s="132"/>
      <c r="F74" s="132"/>
      <c r="G74" s="133"/>
      <c r="H74" s="134"/>
      <c r="I74" s="113"/>
      <c r="J74" s="114"/>
      <c r="K74" s="135"/>
    </row>
    <row r="75" spans="1:11" ht="23.25">
      <c r="A75" s="119"/>
      <c r="B75" s="128"/>
      <c r="C75" s="128"/>
      <c r="D75" s="110"/>
      <c r="E75" s="117"/>
      <c r="F75" s="118"/>
      <c r="G75" s="118"/>
      <c r="H75" s="134"/>
      <c r="I75" s="113"/>
      <c r="J75" s="114"/>
      <c r="K75" s="132"/>
    </row>
    <row r="76" spans="1:11" ht="23.25">
      <c r="A76" s="108"/>
      <c r="B76" s="128"/>
      <c r="C76" s="136"/>
      <c r="D76" s="110"/>
      <c r="E76" s="110"/>
      <c r="F76" s="118"/>
      <c r="G76" s="118"/>
      <c r="H76" s="114"/>
      <c r="I76" s="113"/>
      <c r="J76" s="114"/>
      <c r="K76" s="59"/>
    </row>
    <row r="77" spans="1:11" s="24" customFormat="1" ht="22.5">
      <c r="A77" s="31"/>
      <c r="B77" s="129"/>
      <c r="C77" s="129"/>
      <c r="D77" s="123"/>
      <c r="E77" s="123"/>
      <c r="F77" s="124"/>
      <c r="G77" s="124"/>
      <c r="H77" s="124"/>
      <c r="I77" s="130"/>
      <c r="J77" s="124"/>
      <c r="K77" s="131"/>
    </row>
    <row r="78" spans="1:11" s="24" customFormat="1" ht="22.5">
      <c r="A78" s="31"/>
      <c r="B78" s="129"/>
      <c r="C78" s="129"/>
      <c r="D78" s="123"/>
      <c r="E78" s="123"/>
      <c r="F78" s="124"/>
      <c r="G78" s="124"/>
      <c r="H78" s="131"/>
      <c r="I78" s="130"/>
      <c r="J78" s="131"/>
      <c r="K78" s="131"/>
    </row>
    <row r="79" spans="1:10" ht="23.25">
      <c r="A79" s="31"/>
      <c r="B79" s="32"/>
      <c r="C79" s="32"/>
      <c r="D79" s="44"/>
      <c r="E79" s="44"/>
      <c r="F79" s="38"/>
      <c r="G79" s="38"/>
      <c r="H79" s="74"/>
      <c r="I79" s="46"/>
      <c r="J79" s="45"/>
    </row>
    <row r="80" spans="1:10" ht="23.25">
      <c r="A80" s="31"/>
      <c r="B80" s="32"/>
      <c r="C80" s="32"/>
      <c r="D80" s="44"/>
      <c r="E80" s="44"/>
      <c r="F80" s="38"/>
      <c r="G80" s="38"/>
      <c r="H80" s="74"/>
      <c r="I80" s="46"/>
      <c r="J80" s="45"/>
    </row>
    <row r="81" spans="1:10" ht="23.25">
      <c r="A81" s="31"/>
      <c r="B81" s="32"/>
      <c r="C81" s="32"/>
      <c r="D81" s="44"/>
      <c r="E81" s="44"/>
      <c r="F81" s="38"/>
      <c r="G81" s="38"/>
      <c r="H81" s="74"/>
      <c r="I81" s="46"/>
      <c r="J81" s="45"/>
    </row>
    <row r="82" spans="1:10" ht="23.25">
      <c r="A82" s="31"/>
      <c r="B82" s="32"/>
      <c r="C82" s="32"/>
      <c r="D82" s="44"/>
      <c r="E82" s="44"/>
      <c r="F82" s="38"/>
      <c r="G82" s="38"/>
      <c r="H82" s="74"/>
      <c r="I82" s="46"/>
      <c r="J82" s="45"/>
    </row>
    <row r="83" spans="1:10" ht="23.25">
      <c r="A83" s="31"/>
      <c r="B83" s="32"/>
      <c r="C83" s="32"/>
      <c r="D83" s="44"/>
      <c r="E83" s="44"/>
      <c r="F83" s="38"/>
      <c r="G83" s="38"/>
      <c r="H83" s="74"/>
      <c r="I83" s="46"/>
      <c r="J83" s="45"/>
    </row>
    <row r="84" spans="1:10" ht="23.25">
      <c r="A84" s="31"/>
      <c r="B84" s="32"/>
      <c r="C84" s="32"/>
      <c r="D84" s="44"/>
      <c r="E84" s="44"/>
      <c r="F84" s="38"/>
      <c r="G84" s="38"/>
      <c r="H84" s="74"/>
      <c r="I84" s="46"/>
      <c r="J84" s="45"/>
    </row>
    <row r="85" spans="1:11" s="50" customFormat="1" ht="23.25">
      <c r="A85" s="47"/>
      <c r="B85" s="48"/>
      <c r="C85" s="48"/>
      <c r="D85" s="1"/>
      <c r="E85" s="1"/>
      <c r="F85" s="39"/>
      <c r="G85" s="39"/>
      <c r="H85" s="75"/>
      <c r="I85" s="49"/>
      <c r="J85" s="1"/>
      <c r="K85" s="65"/>
    </row>
  </sheetData>
  <sheetProtection/>
  <mergeCells count="26">
    <mergeCell ref="A1:K1"/>
    <mergeCell ref="A2:K2"/>
    <mergeCell ref="A4:A5"/>
    <mergeCell ref="B4:B5"/>
    <mergeCell ref="C4:C5"/>
    <mergeCell ref="D4:D5"/>
    <mergeCell ref="E4:E5"/>
    <mergeCell ref="F4:G4"/>
    <mergeCell ref="H4:I4"/>
    <mergeCell ref="J4:J5"/>
    <mergeCell ref="K4:K5"/>
    <mergeCell ref="A6:K6"/>
    <mergeCell ref="A35:K35"/>
    <mergeCell ref="A47:K47"/>
    <mergeCell ref="A48:K48"/>
    <mergeCell ref="A50:A51"/>
    <mergeCell ref="B50:B51"/>
    <mergeCell ref="C50:C51"/>
    <mergeCell ref="D50:D51"/>
    <mergeCell ref="E50:E51"/>
    <mergeCell ref="F50:G50"/>
    <mergeCell ref="H50:I50"/>
    <mergeCell ref="J50:J51"/>
    <mergeCell ref="K50:K51"/>
    <mergeCell ref="A52:K52"/>
    <mergeCell ref="A73:K7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2020-07-28T07:01:16Z</cp:lastPrinted>
  <dcterms:created xsi:type="dcterms:W3CDTF">2006-09-28T05:33:49Z</dcterms:created>
  <dcterms:modified xsi:type="dcterms:W3CDTF">2023-07-24T06:37:12Z</dcterms:modified>
  <cp:category/>
  <cp:version/>
  <cp:contentType/>
  <cp:contentStatus/>
</cp:coreProperties>
</file>